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J:\SREAA\3-Foncier_instal\3D_Foncier_Autre\3_Preservation_des_ENAF\06_Compensation_Collective_Agricole\2_Guide_methodo_CCA_GE\2025_MAJ\Comptes de l'agriculture\"/>
    </mc:Choice>
  </mc:AlternateContent>
  <xr:revisionPtr revIDLastSave="0" documentId="8_{19E8DE38-A265-4E06-AC1F-3094D01664DC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DONNE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" i="1" l="1"/>
  <c r="E44" i="1"/>
  <c r="C44" i="1"/>
  <c r="E42" i="1"/>
  <c r="F38" i="1"/>
  <c r="E38" i="1"/>
  <c r="D38" i="1"/>
  <c r="C38" i="1"/>
  <c r="G37" i="1"/>
  <c r="G38" i="1" s="1"/>
  <c r="G36" i="1"/>
  <c r="G35" i="1"/>
  <c r="F31" i="1"/>
  <c r="G30" i="1"/>
  <c r="G44" i="1" s="1"/>
  <c r="F30" i="1"/>
  <c r="F44" i="1" s="1"/>
  <c r="E30" i="1"/>
  <c r="D30" i="1"/>
  <c r="D44" i="1" s="1"/>
  <c r="C30" i="1"/>
  <c r="C31" i="1" s="1"/>
  <c r="C45" i="1" s="1"/>
  <c r="F29" i="1"/>
  <c r="F43" i="1" s="1"/>
  <c r="E29" i="1"/>
  <c r="E43" i="1" s="1"/>
  <c r="D29" i="1"/>
  <c r="D43" i="1" s="1"/>
  <c r="C29" i="1"/>
  <c r="C43" i="1" s="1"/>
  <c r="F28" i="1"/>
  <c r="F42" i="1" s="1"/>
  <c r="E28" i="1"/>
  <c r="E31" i="1" s="1"/>
  <c r="E45" i="1" s="1"/>
  <c r="D28" i="1"/>
  <c r="D42" i="1" s="1"/>
  <c r="C28" i="1"/>
  <c r="C42" i="1" s="1"/>
  <c r="F21" i="1"/>
  <c r="G21" i="1" s="1"/>
  <c r="E21" i="1"/>
  <c r="D21" i="1"/>
  <c r="C21" i="1"/>
  <c r="G20" i="1"/>
  <c r="G19" i="1"/>
  <c r="G29" i="1" s="1"/>
  <c r="G43" i="1" s="1"/>
  <c r="G18" i="1"/>
  <c r="G28" i="1" s="1"/>
  <c r="F13" i="1"/>
  <c r="E13" i="1"/>
  <c r="D13" i="1"/>
  <c r="C13" i="1"/>
  <c r="G12" i="1"/>
  <c r="G11" i="1"/>
  <c r="G10" i="1"/>
  <c r="G9" i="1"/>
  <c r="G8" i="1"/>
  <c r="G7" i="1"/>
  <c r="G6" i="1"/>
  <c r="G5" i="1"/>
  <c r="G4" i="1"/>
  <c r="G13" i="1" s="1"/>
  <c r="G3" i="1"/>
  <c r="G31" i="1" l="1"/>
  <c r="G45" i="1" s="1"/>
  <c r="G42" i="1"/>
  <c r="D31" i="1"/>
  <c r="D45" i="1" s="1"/>
</calcChain>
</file>

<file path=xl/sharedStrings.xml><?xml version="1.0" encoding="utf-8"?>
<sst xmlns="http://schemas.openxmlformats.org/spreadsheetml/2006/main" count="80" uniqueCount="31">
  <si>
    <t>En millions d'euros</t>
  </si>
  <si>
    <t>Production brute des productions agricoles*</t>
  </si>
  <si>
    <t>Région</t>
  </si>
  <si>
    <t>Département</t>
  </si>
  <si>
    <t>Moyenne</t>
  </si>
  <si>
    <t>44 - Grand Est</t>
  </si>
  <si>
    <t>08 - Ardennes</t>
  </si>
  <si>
    <t>10 - Aube</t>
  </si>
  <si>
    <t>51 - Marne</t>
  </si>
  <si>
    <t>52 - Haute-Marne</t>
  </si>
  <si>
    <t>54 - Meurthe-et-Moselle</t>
  </si>
  <si>
    <t>55 - Meuse</t>
  </si>
  <si>
    <t>57 - Moselle</t>
  </si>
  <si>
    <t>88 - Vosges</t>
  </si>
  <si>
    <t>67 - Bas-Rhin</t>
  </si>
  <si>
    <t>68 - Haut-Rhin</t>
  </si>
  <si>
    <t>* Tous produits agricoles, végétaux, animaux, viticulture, services agricoles, hors subventions sur les produits</t>
  </si>
  <si>
    <t>Consommations intermédiaires**</t>
  </si>
  <si>
    <t>Ancienne région</t>
  </si>
  <si>
    <t>21 - Champagne-Ardenne</t>
  </si>
  <si>
    <t>45 - Grand Est</t>
  </si>
  <si>
    <t>41 - Lorraine</t>
  </si>
  <si>
    <t>46 - Grand Est</t>
  </si>
  <si>
    <t>42 - Alsace</t>
  </si>
  <si>
    <t>47 - Grand Est</t>
  </si>
  <si>
    <t>44 - Grand Est (total)</t>
  </si>
  <si>
    <t>** Semences, produits pétroliers, engrais, amendements, produits phytosanitaires, aliments achetés, dépenses vétérinaires dépenses diverses (matériel, bâtiments, services, frais divers)</t>
  </si>
  <si>
    <t>Valeur ajoutée brute de l'agriculture</t>
  </si>
  <si>
    <t>(Valeur des productions - consommations intermédiaires)</t>
  </si>
  <si>
    <t>SAU (ha) Source : SAA</t>
  </si>
  <si>
    <t>Valeur ajoutée brute /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</si>
</sst>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&quot; &quot;[$€-40C];[Red]&quot;-&quot;#,##0.00&quot; &quot;[$€-40C]"/>
    <numFmt numFmtId="165" formatCode="_-* #,##0_-;\-* #,##0_-;_-* &quot;-&quot;??_-;_-@_-"/>
  </numFmts>
  <fonts count="9">
    <font>
      <sz val="11"/>
      <color theme="1"/>
      <name val="Liberation Sans"/>
    </font>
    <font>
      <sz val="11"/>
      <color theme="1"/>
      <name val="Arial1"/>
    </font>
    <font>
      <b/>
      <sz val="11"/>
      <color theme="1"/>
      <name val="Arial"/>
    </font>
    <font>
      <b/>
      <i/>
      <sz val="16"/>
      <color theme="1"/>
      <name val="Liberation Sans"/>
    </font>
    <font>
      <sz val="11"/>
      <color theme="1"/>
      <name val="Calibri"/>
      <scheme val="minor"/>
    </font>
    <font>
      <b/>
      <i/>
      <u/>
      <sz val="11"/>
      <color theme="1"/>
      <name val="Liberation Sans"/>
    </font>
    <font>
      <sz val="11"/>
      <color theme="1"/>
      <name val="Marianne"/>
    </font>
    <font>
      <i/>
      <sz val="11"/>
      <color theme="1"/>
      <name val="Marianne"/>
    </font>
    <font>
      <b/>
      <sz val="11"/>
      <color theme="1"/>
      <name val="Marianne"/>
    </font>
  </fonts>
  <fills count="5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  <fill>
      <patternFill patternType="solid">
        <fgColor theme="7"/>
        <bgColor theme="7"/>
      </patternFill>
    </fill>
    <fill>
      <patternFill patternType="solid">
        <fgColor theme="8" tint="0.59999389629810485"/>
        <bgColor rgb="FFB2B2B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1"/>
    <xf numFmtId="0" fontId="2" fillId="2" borderId="1"/>
    <xf numFmtId="0" fontId="3" fillId="0" borderId="0">
      <alignment horizontal="center"/>
    </xf>
    <xf numFmtId="0" fontId="3" fillId="0" borderId="0">
      <alignment horizontal="center" textRotation="90"/>
    </xf>
    <xf numFmtId="43" fontId="4" fillId="0" borderId="0" applyFont="0" applyFill="0" applyBorder="0" applyProtection="0"/>
    <xf numFmtId="0" fontId="5" fillId="0" borderId="0"/>
    <xf numFmtId="164" fontId="5" fillId="0" borderId="0"/>
  </cellStyleXfs>
  <cellXfs count="27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0" fontId="8" fillId="2" borderId="1" xfId="2" applyFont="1" applyFill="1" applyBorder="1"/>
    <xf numFmtId="0" fontId="6" fillId="0" borderId="1" xfId="1" applyFont="1" applyBorder="1"/>
    <xf numFmtId="165" fontId="6" fillId="0" borderId="1" xfId="5" applyNumberFormat="1" applyFont="1" applyBorder="1"/>
    <xf numFmtId="165" fontId="6" fillId="0" borderId="3" xfId="5" applyNumberFormat="1" applyFont="1" applyBorder="1"/>
    <xf numFmtId="165" fontId="6" fillId="0" borderId="4" xfId="5" applyNumberFormat="1" applyFont="1" applyBorder="1"/>
    <xf numFmtId="0" fontId="6" fillId="0" borderId="5" xfId="1" applyFont="1" applyBorder="1"/>
    <xf numFmtId="165" fontId="6" fillId="3" borderId="1" xfId="5" applyNumberFormat="1" applyFont="1" applyFill="1" applyBorder="1"/>
    <xf numFmtId="165" fontId="6" fillId="0" borderId="0" xfId="0" applyNumberFormat="1" applyFont="1"/>
    <xf numFmtId="0" fontId="6" fillId="0" borderId="0" xfId="0" applyFont="1" applyAlignment="1">
      <alignment horizontal="left" wrapText="1"/>
    </xf>
    <xf numFmtId="0" fontId="8" fillId="4" borderId="1" xfId="2" applyFont="1" applyFill="1" applyBorder="1"/>
    <xf numFmtId="0" fontId="8" fillId="4" borderId="10" xfId="2" applyFont="1" applyFill="1" applyBorder="1"/>
    <xf numFmtId="165" fontId="6" fillId="0" borderId="1" xfId="0" applyNumberFormat="1" applyFont="1" applyBorder="1"/>
    <xf numFmtId="0" fontId="8" fillId="2" borderId="10" xfId="2" applyFont="1" applyFill="1" applyBorder="1"/>
    <xf numFmtId="0" fontId="8" fillId="2" borderId="2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4" borderId="5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/>
    </xf>
    <xf numFmtId="0" fontId="8" fillId="4" borderId="9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8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/>
    </xf>
  </cellXfs>
  <cellStyles count="8">
    <cellStyle name="Body" xfId="1" xr:uid="{00000000-0005-0000-0000-000000000000}"/>
    <cellStyle name="Header" xfId="2" xr:uid="{00000000-0005-0000-0000-000001000000}"/>
    <cellStyle name="Heading" xfId="3" xr:uid="{00000000-0005-0000-0000-000002000000}"/>
    <cellStyle name="Heading1" xfId="4" xr:uid="{00000000-0005-0000-0000-000003000000}"/>
    <cellStyle name="Milliers" xfId="5" builtinId="3"/>
    <cellStyle name="Normal" xfId="0" builtinId="0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J33" sqref="J33"/>
    </sheetView>
  </sheetViews>
  <sheetFormatPr baseColWidth="10" defaultRowHeight="18"/>
  <cols>
    <col min="1" max="1" width="13.75" style="1" bestFit="1" customWidth="1"/>
    <col min="2" max="2" width="29.625" style="1" bestFit="1" customWidth="1"/>
    <col min="3" max="3" width="11.25" style="1" bestFit="1" customWidth="1"/>
    <col min="4" max="5" width="11" style="1" bestFit="1" customWidth="1"/>
    <col min="6" max="6" width="11.375" style="1" customWidth="1"/>
    <col min="7" max="7" width="11.25" style="1" bestFit="1" customWidth="1"/>
    <col min="8" max="8" width="11" style="1" bestFit="1" customWidth="1"/>
    <col min="9" max="9" width="10.75" style="1" bestFit="1" customWidth="1"/>
    <col min="10" max="16384" width="11" style="1"/>
  </cols>
  <sheetData>
    <row r="1" spans="1:10">
      <c r="B1" s="2" t="s">
        <v>0</v>
      </c>
      <c r="C1" s="16" t="s">
        <v>1</v>
      </c>
      <c r="D1" s="16"/>
      <c r="E1" s="16"/>
      <c r="F1" s="16"/>
      <c r="G1" s="16"/>
    </row>
    <row r="2" spans="1:10">
      <c r="A2" s="3" t="s">
        <v>2</v>
      </c>
      <c r="B2" s="3" t="s">
        <v>3</v>
      </c>
      <c r="C2" s="3">
        <v>2020</v>
      </c>
      <c r="D2" s="3">
        <v>2021</v>
      </c>
      <c r="E2" s="3">
        <v>2022</v>
      </c>
      <c r="F2" s="3">
        <v>2023</v>
      </c>
      <c r="G2" s="3" t="s">
        <v>4</v>
      </c>
    </row>
    <row r="3" spans="1:10">
      <c r="A3" s="4" t="s">
        <v>5</v>
      </c>
      <c r="B3" s="4" t="s">
        <v>6</v>
      </c>
      <c r="C3" s="5">
        <v>534.74</v>
      </c>
      <c r="D3" s="5">
        <v>626.44000000000005</v>
      </c>
      <c r="E3" s="5">
        <v>762.29</v>
      </c>
      <c r="F3" s="5">
        <v>699.15</v>
      </c>
      <c r="G3" s="6">
        <f t="shared" ref="G3:G12" si="0">AVERAGE(C3:F3)</f>
        <v>655.65499999999997</v>
      </c>
    </row>
    <row r="4" spans="1:10">
      <c r="A4" s="4" t="s">
        <v>5</v>
      </c>
      <c r="B4" s="4" t="s">
        <v>7</v>
      </c>
      <c r="C4" s="5">
        <v>1116.49</v>
      </c>
      <c r="D4" s="5">
        <v>1191.52</v>
      </c>
      <c r="E4" s="5">
        <v>1931.43</v>
      </c>
      <c r="F4" s="5">
        <v>1861.97</v>
      </c>
      <c r="G4" s="6">
        <f t="shared" si="0"/>
        <v>1525.3525000000002</v>
      </c>
    </row>
    <row r="5" spans="1:10">
      <c r="A5" s="4" t="s">
        <v>5</v>
      </c>
      <c r="B5" s="4" t="s">
        <v>8</v>
      </c>
      <c r="C5" s="5">
        <v>2585.7800000000002</v>
      </c>
      <c r="D5" s="5">
        <v>2865.46</v>
      </c>
      <c r="E5" s="5">
        <v>4630.32</v>
      </c>
      <c r="F5" s="5">
        <v>4758.3599999999997</v>
      </c>
      <c r="G5" s="6">
        <f t="shared" si="0"/>
        <v>3709.9799999999996</v>
      </c>
    </row>
    <row r="6" spans="1:10">
      <c r="A6" s="4" t="s">
        <v>5</v>
      </c>
      <c r="B6" s="4" t="s">
        <v>9</v>
      </c>
      <c r="C6" s="5">
        <v>420.08</v>
      </c>
      <c r="D6" s="5">
        <v>528.39</v>
      </c>
      <c r="E6" s="5">
        <v>604.82000000000005</v>
      </c>
      <c r="F6" s="5">
        <v>571.80999999999995</v>
      </c>
      <c r="G6" s="6">
        <f t="shared" si="0"/>
        <v>531.27499999999998</v>
      </c>
    </row>
    <row r="7" spans="1:10">
      <c r="A7" s="4" t="s">
        <v>5</v>
      </c>
      <c r="B7" s="4" t="s">
        <v>10</v>
      </c>
      <c r="C7" s="5">
        <v>435.63</v>
      </c>
      <c r="D7" s="5">
        <v>514.49</v>
      </c>
      <c r="E7" s="5">
        <v>599.74</v>
      </c>
      <c r="F7" s="5">
        <v>528.44000000000005</v>
      </c>
      <c r="G7" s="6">
        <f t="shared" si="0"/>
        <v>519.57500000000005</v>
      </c>
    </row>
    <row r="8" spans="1:10">
      <c r="A8" s="4" t="s">
        <v>5</v>
      </c>
      <c r="B8" s="4" t="s">
        <v>11</v>
      </c>
      <c r="C8" s="5">
        <v>536.47</v>
      </c>
      <c r="D8" s="5">
        <v>633.08000000000004</v>
      </c>
      <c r="E8" s="5">
        <v>727.46</v>
      </c>
      <c r="F8" s="5">
        <v>653.07000000000005</v>
      </c>
      <c r="G8" s="6">
        <f t="shared" si="0"/>
        <v>637.5200000000001</v>
      </c>
    </row>
    <row r="9" spans="1:10">
      <c r="A9" s="4" t="s">
        <v>5</v>
      </c>
      <c r="B9" s="4" t="s">
        <v>12</v>
      </c>
      <c r="C9" s="5">
        <v>509.6</v>
      </c>
      <c r="D9" s="5">
        <v>616.70000000000005</v>
      </c>
      <c r="E9" s="5">
        <v>690.07</v>
      </c>
      <c r="F9" s="5">
        <v>601.19000000000005</v>
      </c>
      <c r="G9" s="6">
        <f t="shared" si="0"/>
        <v>604.3900000000001</v>
      </c>
    </row>
    <row r="10" spans="1:10">
      <c r="A10" s="4" t="s">
        <v>5</v>
      </c>
      <c r="B10" s="4" t="s">
        <v>13</v>
      </c>
      <c r="C10" s="5">
        <v>400.57</v>
      </c>
      <c r="D10" s="5">
        <v>447.82</v>
      </c>
      <c r="E10" s="5">
        <v>536.08000000000004</v>
      </c>
      <c r="F10" s="5">
        <v>532.45000000000005</v>
      </c>
      <c r="G10" s="6">
        <f t="shared" si="0"/>
        <v>479.23</v>
      </c>
    </row>
    <row r="11" spans="1:10">
      <c r="A11" s="4" t="s">
        <v>5</v>
      </c>
      <c r="B11" s="4" t="s">
        <v>14</v>
      </c>
      <c r="C11" s="5">
        <v>794.14</v>
      </c>
      <c r="D11" s="5">
        <v>870.42</v>
      </c>
      <c r="E11" s="5">
        <v>955.56</v>
      </c>
      <c r="F11" s="5">
        <v>1010.96</v>
      </c>
      <c r="G11" s="6">
        <f t="shared" si="0"/>
        <v>907.77</v>
      </c>
    </row>
    <row r="12" spans="1:10">
      <c r="A12" s="4" t="s">
        <v>5</v>
      </c>
      <c r="B12" s="4" t="s">
        <v>15</v>
      </c>
      <c r="C12" s="7">
        <v>618.14</v>
      </c>
      <c r="D12" s="7">
        <v>598.87</v>
      </c>
      <c r="E12" s="7">
        <v>740.97</v>
      </c>
      <c r="F12" s="7">
        <v>729.41</v>
      </c>
      <c r="G12" s="6">
        <f t="shared" si="0"/>
        <v>671.84749999999997</v>
      </c>
    </row>
    <row r="13" spans="1:10">
      <c r="A13" s="4" t="s">
        <v>5</v>
      </c>
      <c r="B13" s="8" t="s">
        <v>5</v>
      </c>
      <c r="C13" s="9">
        <f t="shared" ref="C13:G13" si="1">SUM(C3:C12)</f>
        <v>7951.6400000000012</v>
      </c>
      <c r="D13" s="9">
        <f t="shared" si="1"/>
        <v>8893.19</v>
      </c>
      <c r="E13" s="9">
        <f t="shared" si="1"/>
        <v>12178.74</v>
      </c>
      <c r="F13" s="9">
        <f>SUM(F3:F12)</f>
        <v>11946.810000000001</v>
      </c>
      <c r="G13" s="9">
        <f t="shared" si="1"/>
        <v>10242.594999999999</v>
      </c>
      <c r="J13" s="10"/>
    </row>
    <row r="14" spans="1:10">
      <c r="B14" s="1" t="s">
        <v>16</v>
      </c>
    </row>
    <row r="16" spans="1:10">
      <c r="B16" s="2" t="s">
        <v>0</v>
      </c>
      <c r="C16" s="17" t="s">
        <v>17</v>
      </c>
      <c r="D16" s="16"/>
      <c r="E16" s="16"/>
      <c r="F16" s="16"/>
      <c r="G16" s="18"/>
    </row>
    <row r="17" spans="1:9">
      <c r="A17" s="3" t="s">
        <v>2</v>
      </c>
      <c r="B17" s="3" t="s">
        <v>18</v>
      </c>
      <c r="C17" s="3">
        <v>2020</v>
      </c>
      <c r="D17" s="3">
        <v>2021</v>
      </c>
      <c r="E17" s="3">
        <v>2022</v>
      </c>
      <c r="F17" s="3">
        <v>2023</v>
      </c>
      <c r="G17" s="3" t="s">
        <v>4</v>
      </c>
    </row>
    <row r="18" spans="1:9">
      <c r="A18" s="4" t="s">
        <v>5</v>
      </c>
      <c r="B18" s="8" t="s">
        <v>19</v>
      </c>
      <c r="C18" s="5">
        <v>2361.9699999999998</v>
      </c>
      <c r="D18" s="5">
        <v>2587.27</v>
      </c>
      <c r="E18" s="5">
        <v>3044.11</v>
      </c>
      <c r="F18" s="5">
        <v>3071.88</v>
      </c>
      <c r="G18" s="5">
        <f t="shared" ref="G18:G21" si="2">AVERAGE(C18:F18)</f>
        <v>2766.3074999999999</v>
      </c>
    </row>
    <row r="19" spans="1:9">
      <c r="A19" s="4" t="s">
        <v>20</v>
      </c>
      <c r="B19" s="8" t="s">
        <v>21</v>
      </c>
      <c r="C19" s="5">
        <v>1311.93</v>
      </c>
      <c r="D19" s="5">
        <v>1556.37</v>
      </c>
      <c r="E19" s="5">
        <v>1734.35</v>
      </c>
      <c r="F19" s="5">
        <v>1752.2</v>
      </c>
      <c r="G19" s="5">
        <f t="shared" si="2"/>
        <v>1588.7124999999999</v>
      </c>
    </row>
    <row r="20" spans="1:9">
      <c r="A20" s="4" t="s">
        <v>22</v>
      </c>
      <c r="B20" s="8" t="s">
        <v>23</v>
      </c>
      <c r="C20" s="5">
        <v>639.54</v>
      </c>
      <c r="D20" s="5">
        <v>681.97</v>
      </c>
      <c r="E20" s="5">
        <v>803.46</v>
      </c>
      <c r="F20" s="5">
        <v>805.27</v>
      </c>
      <c r="G20" s="5">
        <f t="shared" si="2"/>
        <v>732.56000000000006</v>
      </c>
    </row>
    <row r="21" spans="1:9">
      <c r="A21" s="4" t="s">
        <v>24</v>
      </c>
      <c r="B21" s="8" t="s">
        <v>25</v>
      </c>
      <c r="C21" s="5">
        <f>SUM(C18:C20)</f>
        <v>4313.4399999999996</v>
      </c>
      <c r="D21" s="5">
        <f t="shared" ref="D21:F21" si="3">SUM(D18:D20)</f>
        <v>4825.6099999999997</v>
      </c>
      <c r="E21" s="5">
        <f t="shared" si="3"/>
        <v>5581.92</v>
      </c>
      <c r="F21" s="5">
        <f t="shared" si="3"/>
        <v>5629.35</v>
      </c>
      <c r="G21" s="5">
        <f t="shared" si="2"/>
        <v>5087.58</v>
      </c>
    </row>
    <row r="22" spans="1:9">
      <c r="B22" s="19" t="s">
        <v>26</v>
      </c>
      <c r="C22" s="19"/>
      <c r="D22" s="19"/>
      <c r="E22" s="19"/>
      <c r="F22" s="19"/>
      <c r="G22" s="19"/>
      <c r="H22" s="19"/>
      <c r="I22" s="19"/>
    </row>
    <row r="23" spans="1:9">
      <c r="B23" s="20"/>
      <c r="C23" s="20"/>
      <c r="D23" s="20"/>
      <c r="E23" s="20"/>
      <c r="F23" s="20"/>
      <c r="G23" s="20"/>
      <c r="H23" s="20"/>
      <c r="I23" s="20"/>
    </row>
    <row r="24" spans="1:9">
      <c r="B24" s="11"/>
      <c r="C24" s="11"/>
      <c r="D24" s="11"/>
      <c r="E24" s="11"/>
      <c r="F24" s="11"/>
      <c r="G24" s="11"/>
      <c r="H24" s="11"/>
      <c r="I24" s="11"/>
    </row>
    <row r="25" spans="1:9">
      <c r="C25" s="21" t="s">
        <v>27</v>
      </c>
      <c r="D25" s="22"/>
      <c r="E25" s="22"/>
      <c r="F25" s="22"/>
      <c r="G25" s="23"/>
    </row>
    <row r="26" spans="1:9">
      <c r="B26" s="2" t="s">
        <v>0</v>
      </c>
      <c r="C26" s="12" t="s">
        <v>28</v>
      </c>
      <c r="D26" s="12"/>
      <c r="E26" s="12"/>
      <c r="F26" s="12"/>
      <c r="G26" s="12"/>
    </row>
    <row r="27" spans="1:9">
      <c r="A27" s="12" t="s">
        <v>2</v>
      </c>
      <c r="B27" s="12" t="s">
        <v>18</v>
      </c>
      <c r="C27" s="13">
        <v>2020</v>
      </c>
      <c r="D27" s="13">
        <v>2021</v>
      </c>
      <c r="E27" s="13">
        <v>2022</v>
      </c>
      <c r="F27" s="13">
        <v>2023</v>
      </c>
      <c r="G27" s="13" t="s">
        <v>4</v>
      </c>
    </row>
    <row r="28" spans="1:9">
      <c r="A28" s="4" t="s">
        <v>5</v>
      </c>
      <c r="B28" s="8" t="s">
        <v>19</v>
      </c>
      <c r="C28" s="14">
        <f>SUM(C3:C6)-C18</f>
        <v>2295.1200000000003</v>
      </c>
      <c r="D28" s="14">
        <f t="shared" ref="D28:E28" si="4">SUM(D3:D6)-D18</f>
        <v>2624.5400000000004</v>
      </c>
      <c r="E28" s="14">
        <f t="shared" si="4"/>
        <v>4884.75</v>
      </c>
      <c r="F28" s="14">
        <f>SUM(F3:F6)-F18</f>
        <v>4819.4099999999989</v>
      </c>
      <c r="G28" s="14">
        <f>SUM(G3:G6)-G18</f>
        <v>3655.954999999999</v>
      </c>
    </row>
    <row r="29" spans="1:9">
      <c r="A29" s="4" t="s">
        <v>20</v>
      </c>
      <c r="B29" s="8" t="s">
        <v>21</v>
      </c>
      <c r="C29" s="14">
        <f>SUM(C7:C9,C12)-C19</f>
        <v>787.91000000000008</v>
      </c>
      <c r="D29" s="14">
        <f t="shared" ref="D29:E29" si="5">SUM(D7:D9,D12)-D19</f>
        <v>806.77000000000044</v>
      </c>
      <c r="E29" s="14">
        <f t="shared" si="5"/>
        <v>1023.8899999999999</v>
      </c>
      <c r="F29" s="14">
        <f>SUM(F7:F9,F12)-F19</f>
        <v>759.91000000000008</v>
      </c>
      <c r="G29" s="14">
        <f>SUM(G7:G10)-G19</f>
        <v>652.00250000000028</v>
      </c>
    </row>
    <row r="30" spans="1:9">
      <c r="A30" s="4" t="s">
        <v>22</v>
      </c>
      <c r="B30" s="8" t="s">
        <v>23</v>
      </c>
      <c r="C30" s="14">
        <f>SUM(C10:C11)-C20</f>
        <v>555.17000000000007</v>
      </c>
      <c r="D30" s="14">
        <f t="shared" ref="D30:E30" si="6">SUM(D10:D11)-D20</f>
        <v>636.27</v>
      </c>
      <c r="E30" s="14">
        <f t="shared" si="6"/>
        <v>688.17999999999984</v>
      </c>
      <c r="F30" s="14">
        <f>SUM(F10:F11)-F20</f>
        <v>738.1400000000001</v>
      </c>
      <c r="G30" s="14">
        <f>SUM(G11:G12)-G20</f>
        <v>847.05749999999978</v>
      </c>
    </row>
    <row r="31" spans="1:9">
      <c r="A31" s="4" t="s">
        <v>24</v>
      </c>
      <c r="B31" s="8" t="s">
        <v>25</v>
      </c>
      <c r="C31" s="14">
        <f>SUM(C28:C30)</f>
        <v>3638.2000000000007</v>
      </c>
      <c r="D31" s="14">
        <f t="shared" ref="D31:F38" si="7">SUM(D28:D30)</f>
        <v>4067.5800000000008</v>
      </c>
      <c r="E31" s="14">
        <f t="shared" si="7"/>
        <v>6596.82</v>
      </c>
      <c r="F31" s="14">
        <f t="shared" si="7"/>
        <v>6317.4599999999991</v>
      </c>
      <c r="G31" s="14">
        <f>SUM(G28:G30)</f>
        <v>5155.0149999999994</v>
      </c>
    </row>
    <row r="33" spans="1:7">
      <c r="C33" s="24" t="s">
        <v>29</v>
      </c>
      <c r="D33" s="25"/>
      <c r="E33" s="25"/>
      <c r="F33" s="25"/>
      <c r="G33" s="26"/>
    </row>
    <row r="34" spans="1:7">
      <c r="A34" s="3" t="s">
        <v>2</v>
      </c>
      <c r="B34" s="3" t="s">
        <v>18</v>
      </c>
      <c r="C34" s="15">
        <v>2020</v>
      </c>
      <c r="D34" s="15">
        <v>2021</v>
      </c>
      <c r="E34" s="15">
        <v>2022</v>
      </c>
      <c r="F34" s="15">
        <v>2023</v>
      </c>
      <c r="G34" s="15" t="s">
        <v>4</v>
      </c>
    </row>
    <row r="35" spans="1:7">
      <c r="A35" s="4" t="s">
        <v>5</v>
      </c>
      <c r="B35" s="8" t="s">
        <v>19</v>
      </c>
      <c r="C35" s="5">
        <v>1578819</v>
      </c>
      <c r="D35" s="5">
        <v>1578387</v>
      </c>
      <c r="E35" s="5">
        <v>1578481</v>
      </c>
      <c r="F35" s="5">
        <v>1574486</v>
      </c>
      <c r="G35" s="5">
        <f t="shared" ref="G35:G37" si="8">AVERAGE(C35:F35)</f>
        <v>1577543.25</v>
      </c>
    </row>
    <row r="36" spans="1:7">
      <c r="A36" s="4" t="s">
        <v>20</v>
      </c>
      <c r="B36" s="8" t="s">
        <v>21</v>
      </c>
      <c r="C36" s="5">
        <v>1171714</v>
      </c>
      <c r="D36" s="5">
        <v>1172773</v>
      </c>
      <c r="E36" s="5">
        <v>1171548</v>
      </c>
      <c r="F36" s="5">
        <v>1168382</v>
      </c>
      <c r="G36" s="5">
        <f t="shared" si="8"/>
        <v>1171104.25</v>
      </c>
    </row>
    <row r="37" spans="1:7">
      <c r="A37" s="4" t="s">
        <v>22</v>
      </c>
      <c r="B37" s="8" t="s">
        <v>23</v>
      </c>
      <c r="C37" s="5">
        <v>342079</v>
      </c>
      <c r="D37" s="5">
        <v>342796</v>
      </c>
      <c r="E37" s="5">
        <v>342583</v>
      </c>
      <c r="F37" s="5">
        <v>336577</v>
      </c>
      <c r="G37" s="5">
        <f t="shared" si="8"/>
        <v>341008.75</v>
      </c>
    </row>
    <row r="38" spans="1:7">
      <c r="A38" s="4" t="s">
        <v>24</v>
      </c>
      <c r="B38" s="8" t="s">
        <v>25</v>
      </c>
      <c r="C38" s="14">
        <f>SUM(C35:C37)</f>
        <v>3092612</v>
      </c>
      <c r="D38" s="14">
        <f t="shared" si="7"/>
        <v>3093956</v>
      </c>
      <c r="E38" s="14">
        <f t="shared" si="7"/>
        <v>3092612</v>
      </c>
      <c r="F38" s="14">
        <f>SUM(F35:F37)</f>
        <v>3079445</v>
      </c>
      <c r="G38" s="14">
        <f>SUM(G35:G37)</f>
        <v>3089656.25</v>
      </c>
    </row>
    <row r="40" spans="1:7">
      <c r="C40" s="21" t="s">
        <v>30</v>
      </c>
      <c r="D40" s="22"/>
      <c r="E40" s="22"/>
      <c r="F40" s="22"/>
      <c r="G40" s="23"/>
    </row>
    <row r="41" spans="1:7">
      <c r="A41" s="12" t="s">
        <v>2</v>
      </c>
      <c r="B41" s="12" t="s">
        <v>18</v>
      </c>
      <c r="C41" s="13">
        <v>2020</v>
      </c>
      <c r="D41" s="13">
        <v>2021</v>
      </c>
      <c r="E41" s="13">
        <v>2022</v>
      </c>
      <c r="F41" s="13">
        <v>2023</v>
      </c>
      <c r="G41" s="13" t="s">
        <v>4</v>
      </c>
    </row>
    <row r="42" spans="1:7">
      <c r="A42" s="4" t="s">
        <v>5</v>
      </c>
      <c r="B42" s="8" t="s">
        <v>19</v>
      </c>
      <c r="C42" s="5">
        <f t="shared" ref="C42:F45" si="9">1000000*C28/C35</f>
        <v>1453.6941853372682</v>
      </c>
      <c r="D42" s="5">
        <f t="shared" ref="D42:F42" si="10">1000000*D28/D35</f>
        <v>1662.7987939586428</v>
      </c>
      <c r="E42" s="5">
        <f t="shared" si="10"/>
        <v>3094.5890384489899</v>
      </c>
      <c r="F42" s="5">
        <f t="shared" si="10"/>
        <v>3060.9417930677055</v>
      </c>
      <c r="G42" s="5">
        <f t="shared" ref="G42:G45" si="11">1000000*G28/G35</f>
        <v>2317.49906064382</v>
      </c>
    </row>
    <row r="43" spans="1:7">
      <c r="A43" s="4" t="s">
        <v>20</v>
      </c>
      <c r="B43" s="8" t="s">
        <v>21</v>
      </c>
      <c r="C43" s="5">
        <f t="shared" si="9"/>
        <v>672.44225126609399</v>
      </c>
      <c r="D43" s="5">
        <f t="shared" si="9"/>
        <v>687.91658743849018</v>
      </c>
      <c r="E43" s="5">
        <f>1000000*E29/E36</f>
        <v>873.9633373963336</v>
      </c>
      <c r="F43" s="5">
        <f t="shared" si="9"/>
        <v>650.39516185631078</v>
      </c>
      <c r="G43" s="5">
        <f t="shared" si="11"/>
        <v>556.74163935448121</v>
      </c>
    </row>
    <row r="44" spans="1:7">
      <c r="A44" s="4" t="s">
        <v>22</v>
      </c>
      <c r="B44" s="8" t="s">
        <v>23</v>
      </c>
      <c r="C44" s="5">
        <f t="shared" si="9"/>
        <v>1622.9292064113849</v>
      </c>
      <c r="D44" s="5">
        <f t="shared" si="9"/>
        <v>1856.1185078005578</v>
      </c>
      <c r="E44" s="5">
        <f t="shared" si="9"/>
        <v>2008.7978679619241</v>
      </c>
      <c r="F44" s="5">
        <f t="shared" si="9"/>
        <v>2193.0791468222728</v>
      </c>
      <c r="G44" s="5">
        <f t="shared" si="11"/>
        <v>2483.9758510595398</v>
      </c>
    </row>
    <row r="45" spans="1:7">
      <c r="A45" s="4" t="s">
        <v>24</v>
      </c>
      <c r="B45" s="8" t="s">
        <v>25</v>
      </c>
      <c r="C45" s="5">
        <f t="shared" si="9"/>
        <v>1176.4165695535039</v>
      </c>
      <c r="D45" s="5">
        <f t="shared" si="9"/>
        <v>1314.6857938509795</v>
      </c>
      <c r="E45" s="5">
        <f t="shared" si="9"/>
        <v>2133.0900869556222</v>
      </c>
      <c r="F45" s="5">
        <f t="shared" si="9"/>
        <v>2051.4930450129809</v>
      </c>
      <c r="G45" s="5">
        <f t="shared" si="11"/>
        <v>1668.4752551355832</v>
      </c>
    </row>
  </sheetData>
  <mergeCells count="6">
    <mergeCell ref="C40:G40"/>
    <mergeCell ref="C1:G1"/>
    <mergeCell ref="C16:G16"/>
    <mergeCell ref="B22:I23"/>
    <mergeCell ref="C25:G25"/>
    <mergeCell ref="C33:G33"/>
  </mergeCells>
  <pageMargins left="0" right="0" top="0.39370078740157477" bottom="0.39370078740157477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Boyer</dc:creator>
  <cp:lastModifiedBy>valerie.muff</cp:lastModifiedBy>
  <cp:revision>9</cp:revision>
  <dcterms:created xsi:type="dcterms:W3CDTF">2017-01-18T16:12:23Z</dcterms:created>
  <dcterms:modified xsi:type="dcterms:W3CDTF">2026-03-11T08:49:00Z</dcterms:modified>
</cp:coreProperties>
</file>