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4"/>
  <workbookPr codeName="ThisWorkbook"/>
  <mc:AlternateContent xmlns:mc="http://schemas.openxmlformats.org/markup-compatibility/2006">
    <mc:Choice Requires="x15">
      <x15ac:absPath xmlns:x15ac="http://schemas.microsoft.com/office/spreadsheetml/2010/11/ac" url="J:\SREAA\5-Agrienvt_biodiv\55-Biodiversité\3-Haies\1-Pacte-en-faveur-de-la-haie\2-Appel-a-projets\5-Investissement\6-Paiements\1-Modèle dossier DP\"/>
    </mc:Choice>
  </mc:AlternateContent>
  <xr:revisionPtr revIDLastSave="0" documentId="13_ncr:1_{EE5722F8-1FF1-43EC-B533-66E503A23337}" xr6:coauthVersionLast="47" xr6:coauthVersionMax="47" xr10:uidLastSave="{00000000-0000-0000-0000-000000000000}"/>
  <bookViews>
    <workbookView xWindow="3135" yWindow="3135" windowWidth="15375" windowHeight="7875" activeTab="1" xr2:uid="{00000000-000D-0000-FFFF-FFFF00000000}"/>
  </bookViews>
  <sheets>
    <sheet name="Barèmes" sheetId="6" r:id="rId1"/>
    <sheet name="Calcul haies" sheetId="1" r:id="rId2"/>
    <sheet name="Calcul alignement d'arbres" sheetId="4" r:id="rId3"/>
    <sheet name="Calcul bouchons marnais" sheetId="7" r:id="rId4"/>
    <sheet name="Régénération naturelle assistée" sheetId="9" r:id="rId5"/>
    <sheet name="TOTAL" sheetId="11" r:id="rId6"/>
  </sheets>
  <definedNames>
    <definedName name="_xlnm.Print_Area" localSheetId="0">Barèmes!$A$1:$S$12</definedName>
    <definedName name="_xlnm.Print_Area" localSheetId="2">'Calcul alignement d''arbres'!$A$1:$S$77</definedName>
    <definedName name="_xlnm.Print_Area" localSheetId="3">'Calcul bouchons marnais'!$A$1:$S$78</definedName>
    <definedName name="_xlnm.Print_Area" localSheetId="1">'Calcul haies'!$A$1:$Q$80</definedName>
    <definedName name="_xlnm.Print_Area" localSheetId="4">'Régénération naturelle assistée'!$A$1:$M$75</definedName>
    <definedName name="_xlnm.Print_Area" localSheetId="5">TOTAL!$A$1:$M$14</definedName>
  </definedName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21" i="4" l="1"/>
  <c r="L54" i="4"/>
  <c r="L55" i="4"/>
  <c r="L56" i="4"/>
  <c r="L57" i="4"/>
  <c r="L58" i="4"/>
  <c r="L59" i="4"/>
  <c r="L60" i="4"/>
  <c r="L61" i="4"/>
  <c r="K54" i="4"/>
  <c r="K55" i="4"/>
  <c r="K56" i="4"/>
  <c r="K57" i="4"/>
  <c r="K58" i="4"/>
  <c r="K59" i="4"/>
  <c r="K60" i="4"/>
  <c r="K61" i="4"/>
  <c r="J54" i="4"/>
  <c r="J55" i="4"/>
  <c r="J56" i="4"/>
  <c r="J57" i="4"/>
  <c r="J58" i="4"/>
  <c r="J59" i="4"/>
  <c r="J60" i="4"/>
  <c r="J61" i="4"/>
  <c r="E54" i="4"/>
  <c r="E55" i="4"/>
  <c r="E56" i="4"/>
  <c r="E57" i="4"/>
  <c r="E58" i="4"/>
  <c r="E59" i="4"/>
  <c r="E60" i="4"/>
  <c r="E61" i="4"/>
  <c r="I54" i="4"/>
  <c r="I55" i="4"/>
  <c r="I56" i="4"/>
  <c r="I57" i="4"/>
  <c r="I58" i="4"/>
  <c r="I59" i="4"/>
  <c r="I60" i="4"/>
  <c r="I61" i="4"/>
  <c r="D54" i="4"/>
  <c r="D55" i="4"/>
  <c r="D56" i="4"/>
  <c r="D57" i="4"/>
  <c r="D58" i="4"/>
  <c r="D59" i="4"/>
  <c r="D60" i="4"/>
  <c r="D61" i="4"/>
  <c r="H38" i="4"/>
  <c r="H39" i="4"/>
  <c r="H40" i="4"/>
  <c r="H41" i="4"/>
  <c r="H42" i="4"/>
  <c r="H43" i="4"/>
  <c r="H44" i="4"/>
  <c r="H45" i="4"/>
  <c r="F27" i="4"/>
  <c r="H18" i="4"/>
  <c r="H19" i="4"/>
  <c r="H20" i="4"/>
  <c r="H21" i="4"/>
  <c r="H22" i="4"/>
  <c r="H23" i="4"/>
  <c r="H24" i="4"/>
  <c r="H25" i="4"/>
  <c r="H26" i="4"/>
  <c r="H17" i="4"/>
  <c r="C13" i="11"/>
  <c r="C12" i="11"/>
  <c r="G18" i="4"/>
  <c r="G19" i="4"/>
  <c r="G20" i="4"/>
  <c r="G21" i="4"/>
  <c r="G22" i="4"/>
  <c r="G23" i="4"/>
  <c r="G24" i="4"/>
  <c r="G25" i="4"/>
  <c r="G26" i="4"/>
  <c r="G17" i="4"/>
  <c r="L18" i="1"/>
  <c r="L19" i="1"/>
  <c r="L20" i="1"/>
  <c r="L21" i="1"/>
  <c r="L22" i="1"/>
  <c r="L23" i="1"/>
  <c r="L24" i="1"/>
  <c r="L25" i="1"/>
  <c r="L26" i="1"/>
  <c r="L17" i="1"/>
  <c r="I18" i="1"/>
  <c r="J18" i="1" s="1"/>
  <c r="I25" i="1"/>
  <c r="J25" i="1" s="1"/>
  <c r="Q38" i="9"/>
  <c r="Q39" i="9"/>
  <c r="Q40" i="9"/>
  <c r="Q41" i="9"/>
  <c r="Q42" i="9"/>
  <c r="C37" i="9"/>
  <c r="C55" i="9" s="1"/>
  <c r="C38" i="9"/>
  <c r="C56" i="9" s="1"/>
  <c r="C39" i="9"/>
  <c r="C57" i="9" s="1"/>
  <c r="C40" i="9"/>
  <c r="C58" i="9" s="1"/>
  <c r="C41" i="9"/>
  <c r="C59" i="9" s="1"/>
  <c r="C42" i="9"/>
  <c r="C60" i="9" s="1"/>
  <c r="B36" i="9"/>
  <c r="B37" i="9"/>
  <c r="B38" i="9"/>
  <c r="B56" i="9" s="1"/>
  <c r="B39" i="9"/>
  <c r="B57" i="9" s="1"/>
  <c r="B40" i="9"/>
  <c r="B58" i="9" s="1"/>
  <c r="B41" i="9"/>
  <c r="B59" i="9" s="1"/>
  <c r="B42" i="9"/>
  <c r="B60" i="9" s="1"/>
  <c r="F18" i="9"/>
  <c r="F19" i="9"/>
  <c r="F20" i="9"/>
  <c r="F21" i="9"/>
  <c r="F22" i="9"/>
  <c r="F23" i="9"/>
  <c r="F24" i="9"/>
  <c r="F25" i="9"/>
  <c r="F26" i="9"/>
  <c r="F17" i="9"/>
  <c r="N17" i="7"/>
  <c r="E18" i="9"/>
  <c r="E19" i="9"/>
  <c r="E20" i="9"/>
  <c r="E21" i="9"/>
  <c r="E22" i="9"/>
  <c r="E23" i="9"/>
  <c r="E24" i="9"/>
  <c r="E25" i="9"/>
  <c r="E26" i="9"/>
  <c r="C58" i="7"/>
  <c r="L58" i="7" s="1"/>
  <c r="C59" i="7"/>
  <c r="K59" i="7" s="1"/>
  <c r="C60" i="7"/>
  <c r="L60" i="7" s="1"/>
  <c r="C61" i="7"/>
  <c r="J61" i="7" s="1"/>
  <c r="C62" i="7"/>
  <c r="K62" i="7" s="1"/>
  <c r="B58" i="7"/>
  <c r="B59" i="7"/>
  <c r="B60" i="7"/>
  <c r="B61" i="7"/>
  <c r="B62" i="7"/>
  <c r="C40" i="7"/>
  <c r="J40" i="7" s="1"/>
  <c r="C41" i="7"/>
  <c r="L41" i="7" s="1"/>
  <c r="C42" i="7"/>
  <c r="K42" i="7" s="1"/>
  <c r="C43" i="7"/>
  <c r="L43" i="7" s="1"/>
  <c r="C44" i="7"/>
  <c r="M44" i="7" s="1"/>
  <c r="C45" i="7"/>
  <c r="D45" i="7" s="1"/>
  <c r="C46" i="7"/>
  <c r="E46" i="7" s="1"/>
  <c r="B40" i="7"/>
  <c r="B41" i="7"/>
  <c r="B42" i="7"/>
  <c r="B43" i="7"/>
  <c r="B44" i="7"/>
  <c r="B45" i="7"/>
  <c r="B46" i="7"/>
  <c r="N18" i="7"/>
  <c r="N19" i="7"/>
  <c r="N20" i="7"/>
  <c r="N21" i="7"/>
  <c r="N22" i="7"/>
  <c r="N23" i="7"/>
  <c r="N24" i="7"/>
  <c r="N25" i="7"/>
  <c r="N26" i="7"/>
  <c r="H25" i="7"/>
  <c r="J25" i="7" s="1"/>
  <c r="H24" i="7"/>
  <c r="J24" i="7" s="1"/>
  <c r="H23" i="7"/>
  <c r="J23" i="7" s="1"/>
  <c r="H22" i="7"/>
  <c r="J22" i="7" s="1"/>
  <c r="H21" i="7"/>
  <c r="J21" i="7" s="1"/>
  <c r="E25" i="7"/>
  <c r="F25" i="7"/>
  <c r="G25" i="7" s="1"/>
  <c r="K25" i="7"/>
  <c r="E24" i="7"/>
  <c r="F24" i="7"/>
  <c r="G24" i="7" s="1"/>
  <c r="I24" i="7" s="1"/>
  <c r="K24" i="7"/>
  <c r="E23" i="7"/>
  <c r="F23" i="7"/>
  <c r="G23" i="7" s="1"/>
  <c r="K23" i="7"/>
  <c r="E22" i="7"/>
  <c r="F22" i="7"/>
  <c r="G22" i="7" s="1"/>
  <c r="I22" i="7" s="1"/>
  <c r="K22" i="7"/>
  <c r="L22" i="7"/>
  <c r="E21" i="7"/>
  <c r="F21" i="7"/>
  <c r="L21" i="7" s="1"/>
  <c r="G21" i="7"/>
  <c r="K21" i="7"/>
  <c r="C56" i="4"/>
  <c r="C57" i="4"/>
  <c r="C58" i="4"/>
  <c r="C59" i="4"/>
  <c r="C60" i="4"/>
  <c r="C61" i="4"/>
  <c r="C62" i="4"/>
  <c r="L62" i="4" s="1"/>
  <c r="B55" i="4"/>
  <c r="B56" i="4"/>
  <c r="B57" i="4"/>
  <c r="B58" i="4"/>
  <c r="B59" i="4"/>
  <c r="B60" i="4"/>
  <c r="B61" i="4"/>
  <c r="B62" i="4"/>
  <c r="J18" i="4"/>
  <c r="J19" i="4"/>
  <c r="J20" i="4"/>
  <c r="J21" i="4"/>
  <c r="J22" i="4"/>
  <c r="J23" i="4"/>
  <c r="J24" i="4"/>
  <c r="J25" i="4"/>
  <c r="J26" i="4"/>
  <c r="J17" i="4"/>
  <c r="C38" i="4"/>
  <c r="L38" i="4" s="1"/>
  <c r="C39" i="4"/>
  <c r="L39" i="4" s="1"/>
  <c r="C40" i="4"/>
  <c r="L40" i="4" s="1"/>
  <c r="C41" i="4"/>
  <c r="L41" i="4" s="1"/>
  <c r="C42" i="4"/>
  <c r="L42" i="4" s="1"/>
  <c r="C43" i="4"/>
  <c r="E43" i="4" s="1"/>
  <c r="C44" i="4"/>
  <c r="M44" i="4" s="1"/>
  <c r="C45" i="4"/>
  <c r="E45" i="4" s="1"/>
  <c r="C46" i="4"/>
  <c r="D46" i="4" s="1"/>
  <c r="B38" i="4"/>
  <c r="B39" i="4"/>
  <c r="B40" i="4"/>
  <c r="B41" i="4"/>
  <c r="B42" i="4"/>
  <c r="B43" i="4"/>
  <c r="B44" i="4"/>
  <c r="B45" i="4"/>
  <c r="B46" i="4"/>
  <c r="E27" i="4"/>
  <c r="I25" i="4"/>
  <c r="I24" i="4"/>
  <c r="I23" i="4"/>
  <c r="I22" i="4"/>
  <c r="C57" i="1"/>
  <c r="C58" i="1"/>
  <c r="C59" i="1"/>
  <c r="E59" i="1" s="1"/>
  <c r="C60" i="1"/>
  <c r="C61" i="1"/>
  <c r="C62" i="1"/>
  <c r="C63" i="1"/>
  <c r="E63" i="1" s="1"/>
  <c r="C64" i="1"/>
  <c r="C65" i="1"/>
  <c r="D65" i="1" s="1"/>
  <c r="B57" i="1"/>
  <c r="B58" i="1"/>
  <c r="B59" i="1"/>
  <c r="B60" i="1"/>
  <c r="B61" i="1"/>
  <c r="B62" i="1"/>
  <c r="B63" i="1"/>
  <c r="B64" i="1"/>
  <c r="B65" i="1"/>
  <c r="Q41" i="1"/>
  <c r="Q42" i="1"/>
  <c r="Q43" i="1"/>
  <c r="Q44" i="1"/>
  <c r="Q45" i="1"/>
  <c r="Q46" i="1"/>
  <c r="Q47" i="1"/>
  <c r="Q48" i="1"/>
  <c r="Q49" i="1"/>
  <c r="P41" i="1"/>
  <c r="P42" i="1"/>
  <c r="P43" i="1"/>
  <c r="P44" i="1"/>
  <c r="P45" i="1"/>
  <c r="P46" i="1"/>
  <c r="P47" i="1"/>
  <c r="P48" i="1"/>
  <c r="P49" i="1"/>
  <c r="B41" i="1"/>
  <c r="B42" i="1"/>
  <c r="B43" i="1"/>
  <c r="B44" i="1"/>
  <c r="B45" i="1"/>
  <c r="B46" i="1"/>
  <c r="B47" i="1"/>
  <c r="B48" i="1"/>
  <c r="B49" i="1"/>
  <c r="C41" i="1"/>
  <c r="R41" i="1" s="1"/>
  <c r="C42" i="1"/>
  <c r="R42" i="1" s="1"/>
  <c r="C43" i="1"/>
  <c r="R43" i="1" s="1"/>
  <c r="C44" i="1"/>
  <c r="R44" i="1" s="1"/>
  <c r="C45" i="1"/>
  <c r="K45" i="1" s="1"/>
  <c r="C46" i="1"/>
  <c r="K46" i="1" s="1"/>
  <c r="C47" i="1"/>
  <c r="K47" i="1" s="1"/>
  <c r="C48" i="1"/>
  <c r="K48" i="1" s="1"/>
  <c r="C49" i="1"/>
  <c r="R49" i="1" s="1"/>
  <c r="K18" i="1"/>
  <c r="K19" i="1"/>
  <c r="K20" i="1"/>
  <c r="K21" i="1"/>
  <c r="K22" i="1"/>
  <c r="K23" i="1"/>
  <c r="K24" i="1"/>
  <c r="K25" i="1"/>
  <c r="K26" i="1"/>
  <c r="I19" i="1"/>
  <c r="J19" i="1" s="1"/>
  <c r="I20" i="1"/>
  <c r="J20" i="1" s="1"/>
  <c r="I21" i="1"/>
  <c r="J21" i="1" s="1"/>
  <c r="I22" i="1"/>
  <c r="J22" i="1" s="1"/>
  <c r="I23" i="1"/>
  <c r="J23" i="1" s="1"/>
  <c r="I24" i="1"/>
  <c r="J24" i="1" s="1"/>
  <c r="I26" i="1"/>
  <c r="J26" i="1" s="1"/>
  <c r="H46" i="4" l="1"/>
  <c r="E62" i="4"/>
  <c r="J62" i="4"/>
  <c r="K62" i="4"/>
  <c r="I62" i="4"/>
  <c r="D62" i="4"/>
  <c r="M46" i="4"/>
  <c r="E62" i="7"/>
  <c r="S48" i="1"/>
  <c r="E58" i="7"/>
  <c r="M45" i="4"/>
  <c r="F60" i="7"/>
  <c r="M60" i="7" s="1"/>
  <c r="J62" i="7"/>
  <c r="J60" i="7"/>
  <c r="K60" i="7"/>
  <c r="D60" i="7"/>
  <c r="K58" i="7"/>
  <c r="D58" i="7"/>
  <c r="L59" i="7"/>
  <c r="F62" i="7"/>
  <c r="J59" i="7"/>
  <c r="F61" i="7"/>
  <c r="J58" i="7"/>
  <c r="E61" i="7"/>
  <c r="L62" i="7"/>
  <c r="I23" i="7"/>
  <c r="D62" i="7"/>
  <c r="E60" i="7"/>
  <c r="F59" i="7"/>
  <c r="L61" i="7"/>
  <c r="I25" i="7"/>
  <c r="D61" i="7"/>
  <c r="E59" i="7"/>
  <c r="F58" i="7"/>
  <c r="M58" i="7" s="1"/>
  <c r="K61" i="7"/>
  <c r="D59" i="7"/>
  <c r="J43" i="7"/>
  <c r="F43" i="7"/>
  <c r="K40" i="7"/>
  <c r="M43" i="7"/>
  <c r="D46" i="7"/>
  <c r="I45" i="7"/>
  <c r="D43" i="7"/>
  <c r="J41" i="7"/>
  <c r="I44" i="7"/>
  <c r="E45" i="7"/>
  <c r="E43" i="7"/>
  <c r="K43" i="7"/>
  <c r="E42" i="7"/>
  <c r="E44" i="7"/>
  <c r="M42" i="7"/>
  <c r="I43" i="7"/>
  <c r="J42" i="7"/>
  <c r="K41" i="7"/>
  <c r="D44" i="7"/>
  <c r="F46" i="7"/>
  <c r="M45" i="7"/>
  <c r="K46" i="7"/>
  <c r="L45" i="7"/>
  <c r="L46" i="7"/>
  <c r="F45" i="7"/>
  <c r="M46" i="7"/>
  <c r="J46" i="7"/>
  <c r="K45" i="7"/>
  <c r="L44" i="7"/>
  <c r="D42" i="7"/>
  <c r="F44" i="7"/>
  <c r="I46" i="7"/>
  <c r="J45" i="7"/>
  <c r="K44" i="7"/>
  <c r="J44" i="7"/>
  <c r="L42" i="7"/>
  <c r="F42" i="7"/>
  <c r="M22" i="7"/>
  <c r="M21" i="7"/>
  <c r="I21" i="7"/>
  <c r="I42" i="7" s="1"/>
  <c r="L25" i="7"/>
  <c r="M25" i="7" s="1"/>
  <c r="L24" i="7"/>
  <c r="M24" i="7" s="1"/>
  <c r="L23" i="7"/>
  <c r="M23" i="7" s="1"/>
  <c r="I46" i="4"/>
  <c r="D40" i="4"/>
  <c r="M41" i="4"/>
  <c r="J46" i="4"/>
  <c r="J41" i="4"/>
  <c r="D41" i="4"/>
  <c r="M40" i="4"/>
  <c r="D45" i="4"/>
  <c r="I45" i="4"/>
  <c r="E46" i="4"/>
  <c r="J45" i="4"/>
  <c r="L46" i="4"/>
  <c r="L45" i="4"/>
  <c r="D38" i="4"/>
  <c r="E38" i="4"/>
  <c r="E41" i="4"/>
  <c r="J44" i="4"/>
  <c r="E44" i="4"/>
  <c r="D44" i="4"/>
  <c r="L44" i="4"/>
  <c r="I44" i="4"/>
  <c r="M43" i="4"/>
  <c r="D43" i="4"/>
  <c r="J43" i="4"/>
  <c r="I43" i="4"/>
  <c r="L43" i="4"/>
  <c r="D42" i="4"/>
  <c r="J42" i="4"/>
  <c r="E42" i="4"/>
  <c r="M42" i="4"/>
  <c r="I42" i="4"/>
  <c r="I41" i="4"/>
  <c r="E40" i="4"/>
  <c r="J40" i="4"/>
  <c r="I40" i="4"/>
  <c r="D39" i="4"/>
  <c r="E39" i="4"/>
  <c r="M39" i="4"/>
  <c r="I39" i="4"/>
  <c r="J39" i="4"/>
  <c r="I38" i="4"/>
  <c r="J38" i="4"/>
  <c r="M38" i="4"/>
  <c r="G46" i="1"/>
  <c r="F59" i="1"/>
  <c r="G45" i="1"/>
  <c r="S46" i="1"/>
  <c r="G47" i="1"/>
  <c r="S47" i="1"/>
  <c r="G44" i="1"/>
  <c r="S45" i="1"/>
  <c r="G43" i="1"/>
  <c r="S44" i="1"/>
  <c r="D59" i="1"/>
  <c r="G42" i="1"/>
  <c r="S43" i="1"/>
  <c r="G49" i="1"/>
  <c r="G41" i="1"/>
  <c r="S42" i="1"/>
  <c r="G48" i="1"/>
  <c r="S49" i="1"/>
  <c r="S41" i="1"/>
  <c r="R62" i="1"/>
  <c r="L58" i="1"/>
  <c r="L65" i="1"/>
  <c r="G64" i="1"/>
  <c r="L61" i="1"/>
  <c r="G60" i="1"/>
  <c r="L57" i="1"/>
  <c r="E65" i="1"/>
  <c r="R65" i="1"/>
  <c r="F65" i="1"/>
  <c r="G65" i="1"/>
  <c r="K65" i="1"/>
  <c r="E64" i="1"/>
  <c r="K64" i="1"/>
  <c r="L64" i="1"/>
  <c r="F64" i="1"/>
  <c r="R64" i="1"/>
  <c r="D64" i="1"/>
  <c r="D63" i="1"/>
  <c r="G63" i="1"/>
  <c r="R63" i="1"/>
  <c r="K63" i="1"/>
  <c r="F63" i="1"/>
  <c r="L63" i="1"/>
  <c r="L62" i="1"/>
  <c r="E62" i="1"/>
  <c r="G62" i="1"/>
  <c r="D62" i="1"/>
  <c r="F62" i="1"/>
  <c r="K62" i="1"/>
  <c r="D61" i="1"/>
  <c r="R61" i="1"/>
  <c r="G61" i="1"/>
  <c r="E61" i="1"/>
  <c r="K61" i="1"/>
  <c r="F61" i="1"/>
  <c r="F60" i="1"/>
  <c r="E60" i="1"/>
  <c r="D60" i="1"/>
  <c r="L60" i="1"/>
  <c r="K60" i="1"/>
  <c r="R60" i="1"/>
  <c r="R59" i="1"/>
  <c r="L59" i="1"/>
  <c r="K59" i="1"/>
  <c r="G59" i="1"/>
  <c r="D58" i="1"/>
  <c r="F58" i="1"/>
  <c r="K58" i="1"/>
  <c r="R58" i="1"/>
  <c r="E58" i="1"/>
  <c r="G58" i="1"/>
  <c r="D57" i="1"/>
  <c r="E57" i="1"/>
  <c r="R57" i="1"/>
  <c r="K57" i="1"/>
  <c r="F57" i="1"/>
  <c r="G57" i="1"/>
  <c r="F42" i="1"/>
  <c r="J45" i="1"/>
  <c r="J43" i="1"/>
  <c r="J42" i="1"/>
  <c r="K44" i="1"/>
  <c r="K42" i="1"/>
  <c r="F44" i="1"/>
  <c r="F49" i="1"/>
  <c r="F45" i="1"/>
  <c r="J41" i="1"/>
  <c r="F41" i="1"/>
  <c r="J49" i="1"/>
  <c r="R47" i="1"/>
  <c r="R45" i="1"/>
  <c r="F43" i="1"/>
  <c r="J44" i="1"/>
  <c r="R48" i="1"/>
  <c r="K43" i="1"/>
  <c r="R46" i="1"/>
  <c r="F48" i="1"/>
  <c r="F47" i="1"/>
  <c r="J48" i="1"/>
  <c r="K49" i="1"/>
  <c r="K41" i="1"/>
  <c r="F46" i="1"/>
  <c r="J47" i="1"/>
  <c r="J46" i="1"/>
  <c r="E17" i="9"/>
  <c r="M59" i="4" l="1"/>
  <c r="M60" i="4"/>
  <c r="M58" i="4"/>
  <c r="M61" i="4"/>
  <c r="M62" i="7"/>
  <c r="M61" i="7"/>
  <c r="M59" i="7"/>
  <c r="M57" i="4"/>
  <c r="S59" i="1"/>
  <c r="S65" i="1"/>
  <c r="S64" i="1"/>
  <c r="S63" i="1"/>
  <c r="S62" i="1"/>
  <c r="S61" i="1"/>
  <c r="S60" i="1"/>
  <c r="S58" i="1"/>
  <c r="S57" i="1"/>
  <c r="K17" i="1"/>
  <c r="E27" i="9" l="1"/>
  <c r="I17" i="1" l="1"/>
  <c r="E13" i="6"/>
  <c r="J17" i="1" l="1"/>
  <c r="E20" i="6" l="1"/>
  <c r="E47" i="6" l="1"/>
  <c r="H18" i="7"/>
  <c r="H19" i="7"/>
  <c r="H20" i="7"/>
  <c r="H26" i="7"/>
  <c r="H17" i="7"/>
  <c r="E18" i="7"/>
  <c r="E19" i="7"/>
  <c r="E20" i="7"/>
  <c r="E26" i="7"/>
  <c r="E17" i="7"/>
  <c r="F17" i="7"/>
  <c r="K26" i="7"/>
  <c r="K18" i="7"/>
  <c r="K19" i="7"/>
  <c r="K20" i="7"/>
  <c r="K17" i="7"/>
  <c r="F18" i="7"/>
  <c r="F19" i="7"/>
  <c r="F20" i="7"/>
  <c r="F26" i="7"/>
  <c r="E22" i="6"/>
  <c r="E21" i="6"/>
  <c r="E19" i="6"/>
  <c r="E18" i="6"/>
  <c r="E17" i="6"/>
  <c r="E16" i="6"/>
  <c r="E15" i="6"/>
  <c r="J26" i="7" l="1"/>
  <c r="J20" i="7"/>
  <c r="J19" i="7"/>
  <c r="G19" i="7"/>
  <c r="I19" i="7" s="1"/>
  <c r="I40" i="7" s="1"/>
  <c r="L19" i="7"/>
  <c r="M19" i="7" s="1"/>
  <c r="L20" i="7"/>
  <c r="G20" i="7"/>
  <c r="I20" i="7" s="1"/>
  <c r="I41" i="7" s="1"/>
  <c r="L26" i="7"/>
  <c r="G26" i="7"/>
  <c r="I26" i="7" s="1"/>
  <c r="J18" i="7"/>
  <c r="J17" i="7"/>
  <c r="G18" i="7"/>
  <c r="I18" i="7" s="1"/>
  <c r="L18" i="7"/>
  <c r="G17" i="7"/>
  <c r="I17" i="7" s="1"/>
  <c r="L17" i="7"/>
  <c r="K44" i="9"/>
  <c r="J44" i="9"/>
  <c r="C43" i="9"/>
  <c r="C61" i="9" s="1"/>
  <c r="B43" i="9"/>
  <c r="B61" i="9" s="1"/>
  <c r="B55" i="9"/>
  <c r="C36" i="9"/>
  <c r="B54" i="9"/>
  <c r="C35" i="9"/>
  <c r="B35" i="9"/>
  <c r="B53" i="9" s="1"/>
  <c r="C34" i="9"/>
  <c r="B34" i="9"/>
  <c r="B52" i="9" s="1"/>
  <c r="M20" i="7" l="1"/>
  <c r="M26" i="7"/>
  <c r="M18" i="7"/>
  <c r="M17" i="7"/>
  <c r="L27" i="7"/>
  <c r="G27" i="7"/>
  <c r="C52" i="9"/>
  <c r="C53" i="9"/>
  <c r="C54" i="9"/>
  <c r="L44" i="9"/>
  <c r="N44" i="9"/>
  <c r="E44" i="9"/>
  <c r="I27" i="7" l="1"/>
  <c r="P44" i="9"/>
  <c r="G44" i="9"/>
  <c r="Q36" i="9"/>
  <c r="M44" i="9"/>
  <c r="D44" i="9"/>
  <c r="Q34" i="9"/>
  <c r="Q37" i="9"/>
  <c r="O44" i="9"/>
  <c r="I44" i="9"/>
  <c r="F44" i="9"/>
  <c r="Q35" i="9"/>
  <c r="H44" i="9"/>
  <c r="Q43" i="9"/>
  <c r="C63" i="7"/>
  <c r="B63" i="7"/>
  <c r="C57" i="7"/>
  <c r="B57" i="7"/>
  <c r="C56" i="7"/>
  <c r="B56" i="7"/>
  <c r="C55" i="7"/>
  <c r="B55" i="7"/>
  <c r="C54" i="7"/>
  <c r="B54" i="7"/>
  <c r="C47" i="7"/>
  <c r="B47" i="7"/>
  <c r="C39" i="7"/>
  <c r="B39" i="7"/>
  <c r="C38" i="7"/>
  <c r="M38" i="7" s="1"/>
  <c r="B38" i="7"/>
  <c r="E57" i="7" l="1"/>
  <c r="J57" i="7"/>
  <c r="K57" i="7"/>
  <c r="D57" i="7"/>
  <c r="L57" i="7"/>
  <c r="E56" i="7"/>
  <c r="K56" i="7"/>
  <c r="L56" i="7"/>
  <c r="L40" i="7"/>
  <c r="E40" i="7"/>
  <c r="D40" i="7"/>
  <c r="F56" i="7"/>
  <c r="J56" i="7"/>
  <c r="D56" i="7"/>
  <c r="E41" i="7"/>
  <c r="D41" i="7"/>
  <c r="F57" i="7"/>
  <c r="J63" i="7"/>
  <c r="D63" i="7"/>
  <c r="L63" i="7"/>
  <c r="F63" i="7"/>
  <c r="K63" i="7"/>
  <c r="E63" i="7"/>
  <c r="K47" i="7"/>
  <c r="I47" i="7"/>
  <c r="E47" i="7"/>
  <c r="D47" i="7"/>
  <c r="L39" i="7"/>
  <c r="I39" i="7"/>
  <c r="K39" i="7"/>
  <c r="E39" i="7"/>
  <c r="D39" i="7"/>
  <c r="K55" i="7"/>
  <c r="F55" i="7"/>
  <c r="D55" i="7"/>
  <c r="L55" i="7"/>
  <c r="J55" i="7"/>
  <c r="E55" i="7"/>
  <c r="L38" i="7"/>
  <c r="K38" i="7"/>
  <c r="J38" i="7"/>
  <c r="E38" i="7"/>
  <c r="L54" i="7"/>
  <c r="K54" i="7"/>
  <c r="J54" i="7"/>
  <c r="F54" i="7"/>
  <c r="E54" i="7"/>
  <c r="D54" i="7"/>
  <c r="I38" i="7"/>
  <c r="M47" i="7"/>
  <c r="L47" i="7"/>
  <c r="J39" i="7"/>
  <c r="M39" i="7"/>
  <c r="M40" i="7"/>
  <c r="M41" i="7"/>
  <c r="D38" i="7"/>
  <c r="F41" i="7"/>
  <c r="F40" i="7"/>
  <c r="J47" i="7"/>
  <c r="Q44" i="9"/>
  <c r="F38" i="7"/>
  <c r="F39" i="7"/>
  <c r="F47" i="7"/>
  <c r="F64" i="7" l="1"/>
  <c r="M57" i="7"/>
  <c r="K64" i="7"/>
  <c r="M56" i="7"/>
  <c r="M27" i="7"/>
  <c r="L64" i="7"/>
  <c r="J64" i="7"/>
  <c r="E64" i="7"/>
  <c r="M63" i="7"/>
  <c r="I18" i="4"/>
  <c r="I19" i="4"/>
  <c r="I20" i="4"/>
  <c r="I26" i="4"/>
  <c r="I17" i="4"/>
  <c r="D27" i="4"/>
  <c r="C55" i="4"/>
  <c r="C54" i="4"/>
  <c r="B54" i="4"/>
  <c r="C53" i="4"/>
  <c r="B53" i="4"/>
  <c r="C37" i="4"/>
  <c r="H37" i="4" s="1"/>
  <c r="B37" i="4"/>
  <c r="Q40" i="1"/>
  <c r="J53" i="4" l="1"/>
  <c r="K53" i="4"/>
  <c r="I53" i="4"/>
  <c r="L53" i="4"/>
  <c r="E53" i="4"/>
  <c r="D53" i="4"/>
  <c r="M37" i="4"/>
  <c r="I27" i="4"/>
  <c r="D64" i="7"/>
  <c r="I37" i="4"/>
  <c r="L37" i="4"/>
  <c r="M55" i="7"/>
  <c r="J37" i="4"/>
  <c r="E37" i="4"/>
  <c r="D37" i="4"/>
  <c r="E63" i="4" l="1"/>
  <c r="M55" i="4"/>
  <c r="M56" i="4"/>
  <c r="M62" i="4"/>
  <c r="M54" i="4"/>
  <c r="M53" i="4"/>
  <c r="D63" i="4"/>
  <c r="I63" i="4"/>
  <c r="J63" i="4"/>
  <c r="K63" i="4"/>
  <c r="L63" i="4" l="1"/>
  <c r="M54" i="7"/>
  <c r="M64" i="7" l="1"/>
  <c r="P40" i="1"/>
  <c r="C56" i="1" l="1"/>
  <c r="B56" i="1"/>
  <c r="B40" i="1"/>
  <c r="C40" i="1"/>
  <c r="S40" i="1" s="1"/>
  <c r="D56" i="1" l="1"/>
  <c r="D66" i="1" s="1"/>
  <c r="R56" i="1"/>
  <c r="R66" i="1" s="1"/>
  <c r="L56" i="1"/>
  <c r="L66" i="1" s="1"/>
  <c r="K56" i="1"/>
  <c r="K66" i="1" s="1"/>
  <c r="G56" i="1"/>
  <c r="G66" i="1" s="1"/>
  <c r="F56" i="1"/>
  <c r="F66" i="1" s="1"/>
  <c r="E56" i="1"/>
  <c r="E66" i="1" s="1"/>
  <c r="J40" i="1"/>
  <c r="K40" i="1"/>
  <c r="R40" i="1"/>
  <c r="G40" i="1"/>
  <c r="F40" i="1"/>
  <c r="S56" i="1" l="1"/>
  <c r="S66" i="1" s="1"/>
  <c r="C10" i="11" s="1"/>
  <c r="I27" i="1"/>
  <c r="K27" i="1" l="1"/>
  <c r="M63" i="4" l="1"/>
  <c r="C11" i="11" s="1"/>
  <c r="C14" i="11" s="1"/>
</calcChain>
</file>

<file path=xl/sharedStrings.xml><?xml version="1.0" encoding="utf-8"?>
<sst xmlns="http://schemas.openxmlformats.org/spreadsheetml/2006/main" count="342" uniqueCount="154">
  <si>
    <t>Identification</t>
  </si>
  <si>
    <t>Total</t>
  </si>
  <si>
    <t>Identification de la haie</t>
  </si>
  <si>
    <t>Identification de l'élément</t>
  </si>
  <si>
    <t xml:space="preserve">Identification de la parcelle </t>
  </si>
  <si>
    <t>Caractéristiques de la haie</t>
  </si>
  <si>
    <t>1 - Caractéristiques générales de la haie</t>
  </si>
  <si>
    <t>Nombre théorique de plants de la haie</t>
  </si>
  <si>
    <t>Préparation du sol</t>
  </si>
  <si>
    <t>Achat des plants</t>
  </si>
  <si>
    <t>Achat et mise en place paillage</t>
  </si>
  <si>
    <t>2 - Travaux prévisionnels</t>
  </si>
  <si>
    <t>Entretien année n+1</t>
  </si>
  <si>
    <t>Entretien année n+2</t>
  </si>
  <si>
    <t>Entretien année n+3</t>
  </si>
  <si>
    <t>sélectionner Oui/Non
(poste optionnel)</t>
  </si>
  <si>
    <t>Poste obligatoire</t>
  </si>
  <si>
    <t xml:space="preserve">Cellules non modifiables </t>
  </si>
  <si>
    <t>1 - Caractéristiques générales de l'alignement</t>
  </si>
  <si>
    <t>Cellules à renseigner pour chaque linéaire de haie</t>
  </si>
  <si>
    <r>
      <rPr>
        <b/>
        <sz val="10"/>
        <color theme="1"/>
        <rFont val="Calibri"/>
        <family val="2"/>
        <scheme val="minor"/>
      </rPr>
      <t>1 :</t>
    </r>
    <r>
      <rPr>
        <sz val="10"/>
        <color theme="1"/>
        <rFont val="Calibri"/>
        <family val="2"/>
        <scheme val="minor"/>
      </rPr>
      <t xml:space="preserve">  sélectionner oui/non pour chaque poste de dépense optionnel et pour chaque linéaire</t>
    </r>
  </si>
  <si>
    <t>3 - Calcul des montants éligibles</t>
  </si>
  <si>
    <t>Achat et pose
protection gibier</t>
  </si>
  <si>
    <t>Porteur de projet</t>
  </si>
  <si>
    <t>"Pacte en faveur de la haie" en Grand Est</t>
  </si>
  <si>
    <t>Basses tiges</t>
  </si>
  <si>
    <t>Hautes tiges</t>
  </si>
  <si>
    <t>% de plants basses tiges</t>
  </si>
  <si>
    <t>% de plants hautes tiges</t>
  </si>
  <si>
    <t>% de plants de marque VL</t>
  </si>
  <si>
    <t>% de plants MFR</t>
  </si>
  <si>
    <r>
      <rPr>
        <b/>
        <sz val="10"/>
        <color theme="1"/>
        <rFont val="Calibri"/>
        <family val="2"/>
        <scheme val="minor"/>
      </rPr>
      <t>2 :</t>
    </r>
    <r>
      <rPr>
        <sz val="10"/>
        <color theme="1"/>
        <rFont val="Calibri"/>
        <family val="2"/>
        <scheme val="minor"/>
      </rPr>
      <t xml:space="preserve"> pour le poste achat de plants, précisez le % de plants de Végétal Local ainsi que le % de Matériel Forestier de Reproduction (NB : le cumul de ces deux % doit être </t>
    </r>
    <r>
      <rPr>
        <sz val="10"/>
        <color theme="1"/>
        <rFont val="Calibri"/>
        <family val="2"/>
      </rPr>
      <t>≥</t>
    </r>
    <r>
      <rPr>
        <sz val="12"/>
        <color theme="1"/>
        <rFont val="Calibri"/>
        <family val="2"/>
      </rPr>
      <t xml:space="preserve"> </t>
    </r>
    <r>
      <rPr>
        <sz val="10"/>
        <color theme="1"/>
        <rFont val="Calibri"/>
        <family val="2"/>
        <scheme val="minor"/>
      </rPr>
      <t>50% ; si ce cumul est supérieur à 50 %, le montant du barème sera ajusté en conséquence)</t>
    </r>
  </si>
  <si>
    <t>Appel à projets "SOUTIEN AUX INVESTISSEMENTS POUR LA PLANTATION ET L'ENTRETIEN DE HAIES ET D’ALIGNEMENTS D’ARBRES"</t>
  </si>
  <si>
    <t>Cellules à renseigner pour chaque linéaire d'arbres</t>
  </si>
  <si>
    <t>Densité en arbres/ha</t>
  </si>
  <si>
    <t>Si oui, % basses tiges protégées (à préciser)</t>
  </si>
  <si>
    <t>% hautes tiges protégées</t>
  </si>
  <si>
    <t>BANDE ENHERBÉE</t>
  </si>
  <si>
    <t>PLANTS</t>
  </si>
  <si>
    <t>PAILLAGE</t>
  </si>
  <si>
    <t>Optionnel</t>
  </si>
  <si>
    <t>Obligatoire</t>
  </si>
  <si>
    <t>Obligatoire sur hautes tiges</t>
  </si>
  <si>
    <t>1 - Caractéristiques générales du bouchon marnais</t>
  </si>
  <si>
    <t>Caractéristiques de l'alignement</t>
  </si>
  <si>
    <t>1 - Barème pour la plantation de haies</t>
  </si>
  <si>
    <t>2 - Barème pour la plantation d'arbres intraparcellaires</t>
  </si>
  <si>
    <r>
      <t>Pose</t>
    </r>
    <r>
      <rPr>
        <sz val="10"/>
        <color theme="1"/>
        <rFont val="Marianne"/>
        <family val="3"/>
      </rPr>
      <t xml:space="preserve"> </t>
    </r>
    <r>
      <rPr>
        <sz val="10"/>
        <color rgb="FF000000"/>
        <rFont val="Marianne"/>
        <family val="3"/>
      </rPr>
      <t>d’une clôture fixe</t>
    </r>
  </si>
  <si>
    <r>
      <rPr>
        <b/>
        <sz val="10"/>
        <color rgb="FF000000"/>
        <rFont val="Calibri"/>
        <family val="2"/>
      </rPr>
      <t>≥</t>
    </r>
    <r>
      <rPr>
        <b/>
        <sz val="10"/>
        <color rgb="FF000000"/>
        <rFont val="Marianne"/>
        <family val="3"/>
      </rPr>
      <t xml:space="preserve"> 50 %</t>
    </r>
  </si>
  <si>
    <t>plantation de haies</t>
  </si>
  <si>
    <t>plantation d'alignement d'arbres intraparcellaires</t>
  </si>
  <si>
    <t>plantation de bouchons marnais</t>
  </si>
  <si>
    <t>régénération naturelle assistée</t>
  </si>
  <si>
    <t>1 - Caractéristiques générales de la haie en régénération naturelle assistée</t>
  </si>
  <si>
    <t>Mise en défens : pose de clôture</t>
  </si>
  <si>
    <t>Enrichissement par des plants</t>
  </si>
  <si>
    <t>Achat et pose protection gibier</t>
  </si>
  <si>
    <t>Achat de graines à semer</t>
  </si>
  <si>
    <t>Semis</t>
  </si>
  <si>
    <t>Mise en place de haies de Benjes</t>
  </si>
  <si>
    <t>Taille année n+3</t>
  </si>
  <si>
    <t>Paillage</t>
  </si>
  <si>
    <t>2 - Calcul des montants éligibles</t>
  </si>
  <si>
    <t>SOL et PLANTATION</t>
  </si>
  <si>
    <r>
      <t>Préparation du sol</t>
    </r>
    <r>
      <rPr>
        <sz val="10"/>
        <color theme="1"/>
        <rFont val="Marianne"/>
        <family val="3"/>
      </rPr>
      <t xml:space="preserve"> </t>
    </r>
    <r>
      <rPr>
        <sz val="10"/>
        <color rgb="FF000000"/>
        <rFont val="Marianne"/>
        <family val="3"/>
      </rPr>
      <t>avant plantation (décompactage, sous-solage, affinage en surface) et mise en place des plants</t>
    </r>
  </si>
  <si>
    <t>* Prise en compte de 15 % de regarnis lors de l'achat des plants</t>
  </si>
  <si>
    <t>** Moyenne pondérée de trois types de paillages (paille, copeaux de bois et feutre).</t>
  </si>
  <si>
    <t>Fourniture et pose du paillage**</t>
  </si>
  <si>
    <t>Achat de plants MFR*</t>
  </si>
  <si>
    <t>Achat de plants Végétal local*</t>
  </si>
  <si>
    <t>Achat de plants sans label*</t>
  </si>
  <si>
    <r>
      <t xml:space="preserve">ENTRETIEN </t>
    </r>
    <r>
      <rPr>
        <sz val="10"/>
        <color rgb="FF000000"/>
        <rFont val="Marianne"/>
        <family val="3"/>
      </rPr>
      <t>(sur 3 saisons de végétation)</t>
    </r>
  </si>
  <si>
    <t>Dégagement des jeunes plants de la strate herbacée et remplacement des plants morts (n+1, n+2, n+3) et Taille en année n+3</t>
  </si>
  <si>
    <t>Entretien sur 3 ans et taille en n+3</t>
  </si>
  <si>
    <t>Préparation du sol et Mise en place des plants</t>
  </si>
  <si>
    <t>Mise en place d’une bande enherbée de 3 m de large (1 rang) ou 4 m de large (2 rangs)</t>
  </si>
  <si>
    <t>Pose clôture fixe élevage</t>
  </si>
  <si>
    <t>CLÔTURE FIXE ÉLEVAGE</t>
  </si>
  <si>
    <t>Dégagement des plants de la strate herbacée et remplacement des plants morts (n+1, n+2, n+3) et Taille en année n+3</t>
  </si>
  <si>
    <t>Achat d'arbres sans label*</t>
  </si>
  <si>
    <t>Achat d'arbres Végétal local*</t>
  </si>
  <si>
    <t>Achat d'arbres MFR*</t>
  </si>
  <si>
    <t>Nombre de bouchons</t>
  </si>
  <si>
    <t>Nombre de rangs</t>
  </si>
  <si>
    <t>Nombre théorique de plants de la bande-bouchon</t>
  </si>
  <si>
    <t>Cellules à renseigner pour chaque linéaire de bande-bouchon</t>
  </si>
  <si>
    <t>Coût pour Haie 1 rang (en € HT/ml)</t>
  </si>
  <si>
    <t>Coût pour Haie 2 rangs (en € HT/ml)</t>
  </si>
  <si>
    <t>Mise en place d’une bande enherbée de 4 m de large</t>
  </si>
  <si>
    <t>Coût par Bouchon (en € HT/ml)</t>
  </si>
  <si>
    <t>Coût par Bande-bouchon (en € HT/ml)</t>
  </si>
  <si>
    <t>Coût (en € HT/arbre)</t>
  </si>
  <si>
    <t>Optionnel sur basses tiges</t>
  </si>
  <si>
    <t>Mise en place d'une bande enherbée</t>
  </si>
  <si>
    <r>
      <rPr>
        <b/>
        <sz val="10"/>
        <color theme="1"/>
        <rFont val="Calibri"/>
        <family val="2"/>
        <scheme val="minor"/>
      </rPr>
      <t>1 :</t>
    </r>
    <r>
      <rPr>
        <sz val="10"/>
        <color theme="1"/>
        <rFont val="Calibri"/>
        <family val="2"/>
        <scheme val="minor"/>
      </rPr>
      <t xml:space="preserve"> sélectionner oui/non pour chaque poste de dépense optionnel et pour chaque linéaire</t>
    </r>
  </si>
  <si>
    <r>
      <rPr>
        <b/>
        <sz val="10"/>
        <color theme="1"/>
        <rFont val="Calibri"/>
        <family val="2"/>
        <scheme val="minor"/>
      </rPr>
      <t>2 :</t>
    </r>
    <r>
      <rPr>
        <sz val="10"/>
        <color theme="1"/>
        <rFont val="Calibri"/>
        <family val="2"/>
        <scheme val="minor"/>
      </rPr>
      <t xml:space="preserve"> pour le poste "Mise en place d'une bande enherbée", si "oui" est sélectionné, le calcul comptera automatiquement une largeur de 3 m pour une haie 1 rang et une largeur de 4 m pour une haie 2 rangs </t>
    </r>
  </si>
  <si>
    <r>
      <rPr>
        <b/>
        <sz val="10"/>
        <color theme="1"/>
        <rFont val="Calibri"/>
        <family val="2"/>
        <scheme val="minor"/>
      </rPr>
      <t>3 :</t>
    </r>
    <r>
      <rPr>
        <sz val="10"/>
        <color theme="1"/>
        <rFont val="Calibri"/>
        <family val="2"/>
        <scheme val="minor"/>
      </rPr>
      <t xml:space="preserve"> pour le poste "Pose clôture fixe élevage", si "oui" est sélectionné, le calcul comptera automatiquement 2 côtés dans le cas d'une haie intraparcellaire</t>
    </r>
  </si>
  <si>
    <r>
      <rPr>
        <b/>
        <sz val="10"/>
        <color theme="1"/>
        <rFont val="Calibri"/>
        <family val="2"/>
        <scheme val="minor"/>
      </rPr>
      <t>4 :</t>
    </r>
    <r>
      <rPr>
        <sz val="10"/>
        <color theme="1"/>
        <rFont val="Calibri"/>
        <family val="2"/>
        <scheme val="minor"/>
      </rPr>
      <t xml:space="preserve"> pour le poste "Achat des plants", précisez le % de plants de Végétal local ainsi que le % de Matériel Forestier de Reproduction (NB : le cumul de ces deux % doit être </t>
    </r>
    <r>
      <rPr>
        <sz val="10"/>
        <color theme="1"/>
        <rFont val="Calibri"/>
        <family val="2"/>
      </rPr>
      <t>≥</t>
    </r>
    <r>
      <rPr>
        <sz val="12"/>
        <color theme="1"/>
        <rFont val="Calibri"/>
        <family val="2"/>
      </rPr>
      <t xml:space="preserve"> </t>
    </r>
    <r>
      <rPr>
        <sz val="10"/>
        <color theme="1"/>
        <rFont val="Calibri"/>
        <family val="2"/>
        <scheme val="minor"/>
      </rPr>
      <t>50% ; si ce cumul est supérieur à 50 %, le montant du barème sera ajusté en conséquence)</t>
    </r>
  </si>
  <si>
    <t>9€ si haie intraparcellaire (2 côtés)</t>
  </si>
  <si>
    <t>PROTECTION INDIVIDUELLE ÉLEVAGE</t>
  </si>
  <si>
    <t>PROTECTION INDIVIDUELLE GIBIER</t>
  </si>
  <si>
    <r>
      <t>Achat et pose</t>
    </r>
    <r>
      <rPr>
        <sz val="10"/>
        <color theme="1"/>
        <rFont val="Marianne"/>
        <family val="3"/>
      </rPr>
      <t xml:space="preserve"> de </t>
    </r>
    <r>
      <rPr>
        <sz val="10"/>
        <color rgb="FF000000"/>
        <rFont val="Marianne"/>
        <family val="3"/>
      </rPr>
      <t>protections individuelles animaux d'élevage</t>
    </r>
  </si>
  <si>
    <t>Achat et pose  protection animaux d'élevage</t>
  </si>
  <si>
    <t>Mise en place d'une bande enherbée (≥ 3 m de large)</t>
  </si>
  <si>
    <t>Cellules à renseigner pour chaque linéaire</t>
  </si>
  <si>
    <t>Achat et pose de protections individuelles grand gibier</t>
  </si>
  <si>
    <t>Achat et pose de protections individuelles petit gibier</t>
  </si>
  <si>
    <t>Achat et pose
protection petit gibier - Basses tiges</t>
  </si>
  <si>
    <t>Achat et pose
protection grand gibier - Hautes tiges</t>
  </si>
  <si>
    <r>
      <rPr>
        <b/>
        <sz val="10"/>
        <color theme="1"/>
        <rFont val="Calibri"/>
        <family val="2"/>
        <scheme val="minor"/>
      </rPr>
      <t xml:space="preserve">5 </t>
    </r>
    <r>
      <rPr>
        <sz val="10"/>
        <color theme="1"/>
        <rFont val="Calibri"/>
        <family val="2"/>
        <scheme val="minor"/>
      </rPr>
      <t>: pour le poste "Achat et pose protection petit gibier sur basses tiges", précisez le % de plants en basses tiges protégés</t>
    </r>
  </si>
  <si>
    <t>Achat et pose
protection grand gibier</t>
  </si>
  <si>
    <t>3 - Barème pour la plantation de bande-bouchons marnais</t>
  </si>
  <si>
    <t>Une bande-bouchon est une bande enherbée de 4 m de large, composée de bouchons (équivalent d'une haie 2 rangs avec un espacement de 2 m entre les plants) de 15 m de long tous les 100 m.</t>
  </si>
  <si>
    <t>* une bande-bouchon est une bande enherbée de 4 m de large, composée de bouchons (équivalent d'une haie 2 rangs avec un espacement de 2 m entre les plants) de 15 m de long tous les 100 m</t>
  </si>
  <si>
    <t>Densité de la haie en plants/ml</t>
  </si>
  <si>
    <t>Achat d'arbustes sans label*</t>
  </si>
  <si>
    <t>Achat d'arbustes Végétal local*</t>
  </si>
  <si>
    <t>Achat d'arbustes MFR*</t>
  </si>
  <si>
    <t>Nombre de plants VL et MFR</t>
  </si>
  <si>
    <t>Longueur de la haie
(en ml)</t>
  </si>
  <si>
    <t>Nombre de rang (sélectionner 1 ou 2)</t>
  </si>
  <si>
    <t>Haie intraparcellaire (sélectionner Oui/Non)</t>
  </si>
  <si>
    <t>Haie "érosion" (sélectionner Oui/Non)</t>
  </si>
  <si>
    <t>Linéaire total (en km) *</t>
  </si>
  <si>
    <t>Indicateur Pacte en faveur de la haie</t>
  </si>
  <si>
    <t>* dans le cas d’une haie 2 rangs, la longueur est multipliée par deux pour l'indicateur du Pacte</t>
  </si>
  <si>
    <t>Espacement entre plants sur le rang (en m)</t>
  </si>
  <si>
    <t>Linéaire total
(en ml)</t>
  </si>
  <si>
    <t>Espacement entre plants sur la ligne (en m)</t>
  </si>
  <si>
    <t>Surface de la parcelle
(en ha)</t>
  </si>
  <si>
    <t>Linéaire total
(en km)</t>
  </si>
  <si>
    <t>Longueur d'un bouchon
(en m)</t>
  </si>
  <si>
    <t>Linéaire réel total des bouchons
(en ml)</t>
  </si>
  <si>
    <t>Espacement entre bouchons sur la bande
(en m)</t>
  </si>
  <si>
    <t>Longueur totale de l'élément
(en m)</t>
  </si>
  <si>
    <t>Linéaire total
(en km) **</t>
  </si>
  <si>
    <t>** seule la longueur des bouchons (et non de la bande enherbée) est prise en compte ; la longueur des bouchons est multipliée par deux pour l'indicateur du Pacte (équivalent 2 rangs)</t>
  </si>
  <si>
    <t>Mise en place d'une bande enherbé
 (4 m de large)</t>
  </si>
  <si>
    <r>
      <t>Mise en place d'une bande enherbée
(4</t>
    </r>
    <r>
      <rPr>
        <b/>
        <sz val="10"/>
        <color theme="0"/>
        <rFont val="Calibri"/>
        <family val="2"/>
      </rPr>
      <t xml:space="preserve"> m de large)</t>
    </r>
  </si>
  <si>
    <t>Mise en place d'une bande enherbée
(≥ 3 m de large)</t>
  </si>
  <si>
    <t>Caractéristiques de la bande-bouchon *</t>
  </si>
  <si>
    <t>Densité de plants/ml d'un bouchon</t>
  </si>
  <si>
    <t>Pour la régénération naturelle assistée, aucun barème ne s'applique : les coûts sont calculés au réel à partir de factures.</t>
  </si>
  <si>
    <t>Pièce à joindre au dossier de demande de paiement</t>
  </si>
  <si>
    <t>Annexe 3 - Fiche de calcul des montants de dépenses éligibles</t>
  </si>
  <si>
    <t>3 - Factures</t>
  </si>
  <si>
    <t>Veuillez préciser le numéro de la facture correspondante pour chaque poste de dépense et chaque linéaire concerné</t>
  </si>
  <si>
    <t>Nombre d'arbres</t>
  </si>
  <si>
    <t>Montant haies</t>
  </si>
  <si>
    <t>Montant arbres alignés</t>
  </si>
  <si>
    <t>Montant RNA</t>
  </si>
  <si>
    <t>TOTAL</t>
  </si>
  <si>
    <t>Montant bouchons marnais</t>
  </si>
  <si>
    <t>MONTANT TOTAL du projet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</si>
</sst>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#,##0.00\ &quot;€&quot;;[Red]\-#,##0.00\ &quot;€&quot;"/>
    <numFmt numFmtId="44" formatCode="_-* #,##0.00\ &quot;€&quot;_-;\-* #,##0.00\ &quot;€&quot;_-;_-* &quot;-&quot;??\ &quot;€&quot;_-;_-@_-"/>
    <numFmt numFmtId="164" formatCode="0.000"/>
  </numFmts>
  <fonts count="29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20"/>
      <color theme="8" tint="-0.249977111117893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color theme="4" tint="-0.249977111117893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0"/>
      <color theme="0"/>
      <name val="Calibri"/>
      <family val="2"/>
      <scheme val="minor"/>
    </font>
    <font>
      <i/>
      <sz val="10"/>
      <color theme="8" tint="-0.249977111117893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i/>
      <sz val="10"/>
      <color theme="5" tint="-0.249977111117893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0"/>
      <name val="Calibri"/>
      <family val="2"/>
    </font>
    <font>
      <sz val="10"/>
      <color theme="1"/>
      <name val="Calibri"/>
      <family val="2"/>
    </font>
    <font>
      <sz val="12"/>
      <color theme="1"/>
      <name val="Calibri"/>
      <family val="2"/>
    </font>
    <font>
      <sz val="10"/>
      <color rgb="FF000000"/>
      <name val="Marianne"/>
      <family val="3"/>
    </font>
    <font>
      <b/>
      <sz val="10"/>
      <color rgb="FF000000"/>
      <name val="Marianne"/>
      <family val="3"/>
    </font>
    <font>
      <i/>
      <sz val="10"/>
      <color rgb="FF000000"/>
      <name val="Marianne"/>
      <family val="3"/>
    </font>
    <font>
      <sz val="10"/>
      <color theme="1"/>
      <name val="Marianne"/>
      <family val="3"/>
    </font>
    <font>
      <b/>
      <sz val="10"/>
      <color rgb="FF000000"/>
      <name val="Calibri"/>
      <family val="2"/>
    </font>
    <font>
      <b/>
      <i/>
      <sz val="10"/>
      <color rgb="FF000000"/>
      <name val="Marianne"/>
      <family val="3"/>
    </font>
    <font>
      <i/>
      <sz val="10"/>
      <color rgb="FFFF0000"/>
      <name val="Marianne"/>
      <family val="3"/>
    </font>
    <font>
      <sz val="10"/>
      <name val="Marianne"/>
      <family val="3"/>
    </font>
    <font>
      <i/>
      <sz val="10"/>
      <color theme="1"/>
      <name val="Marianne"/>
      <family val="3"/>
    </font>
    <font>
      <i/>
      <sz val="10"/>
      <name val="Marianne"/>
      <family val="3"/>
    </font>
    <font>
      <sz val="10"/>
      <color rgb="FFFF0000"/>
      <name val="Calibri"/>
      <family val="2"/>
      <scheme val="minor"/>
    </font>
    <font>
      <i/>
      <sz val="10"/>
      <color rgb="FFC00000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2FAD66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76B53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B4D4EE"/>
        <bgColor indexed="64"/>
      </patternFill>
    </fill>
    <fill>
      <patternFill patternType="solid">
        <fgColor rgb="FFCAE0F2"/>
        <bgColor indexed="64"/>
      </patternFill>
    </fill>
  </fills>
  <borders count="91">
    <border>
      <left/>
      <right/>
      <top/>
      <bottom/>
      <diagonal/>
    </border>
    <border>
      <left style="hair">
        <color rgb="FF2FAD66"/>
      </left>
      <right style="hair">
        <color rgb="FF2FAD66"/>
      </right>
      <top style="hair">
        <color rgb="FF2FAD66"/>
      </top>
      <bottom style="hair">
        <color rgb="FF2FAD66"/>
      </bottom>
      <diagonal/>
    </border>
    <border>
      <left style="thin">
        <color rgb="FF2FAD66"/>
      </left>
      <right style="hair">
        <color rgb="FF2FAD66"/>
      </right>
      <top style="thin">
        <color rgb="FF2FAD66"/>
      </top>
      <bottom style="hair">
        <color rgb="FF2FAD66"/>
      </bottom>
      <diagonal/>
    </border>
    <border>
      <left style="hair">
        <color rgb="FF2FAD66"/>
      </left>
      <right style="thin">
        <color rgb="FF2FAD66"/>
      </right>
      <top style="thin">
        <color rgb="FF2FAD66"/>
      </top>
      <bottom style="hair">
        <color rgb="FF2FAD66"/>
      </bottom>
      <diagonal/>
    </border>
    <border>
      <left style="thin">
        <color rgb="FF2FAD66"/>
      </left>
      <right style="hair">
        <color rgb="FF2FAD66"/>
      </right>
      <top style="hair">
        <color rgb="FF2FAD66"/>
      </top>
      <bottom style="hair">
        <color rgb="FF2FAD66"/>
      </bottom>
      <diagonal/>
    </border>
    <border>
      <left style="hair">
        <color rgb="FF2FAD66"/>
      </left>
      <right style="thin">
        <color rgb="FF2FAD66"/>
      </right>
      <top style="hair">
        <color rgb="FF2FAD66"/>
      </top>
      <bottom style="hair">
        <color rgb="FF2FAD66"/>
      </bottom>
      <diagonal/>
    </border>
    <border>
      <left style="thin">
        <color rgb="FF2FAD66"/>
      </left>
      <right style="hair">
        <color rgb="FF2FAD66"/>
      </right>
      <top style="hair">
        <color rgb="FF2FAD66"/>
      </top>
      <bottom style="thin">
        <color rgb="FF2FAD66"/>
      </bottom>
      <diagonal/>
    </border>
    <border>
      <left style="hair">
        <color rgb="FF2FAD66"/>
      </left>
      <right style="thin">
        <color rgb="FF2FAD66"/>
      </right>
      <top style="hair">
        <color rgb="FF2FAD66"/>
      </top>
      <bottom style="thin">
        <color rgb="FF2FAD66"/>
      </bottom>
      <diagonal/>
    </border>
    <border>
      <left style="hair">
        <color rgb="FF2FAD66"/>
      </left>
      <right style="hair">
        <color rgb="FF2FAD66"/>
      </right>
      <top style="thin">
        <color rgb="FF2FAD66"/>
      </top>
      <bottom style="hair">
        <color rgb="FF2FAD66"/>
      </bottom>
      <diagonal/>
    </border>
    <border>
      <left style="hair">
        <color rgb="FF2FAD66"/>
      </left>
      <right style="hair">
        <color rgb="FF2FAD66"/>
      </right>
      <top style="hair">
        <color rgb="FF2FAD66"/>
      </top>
      <bottom style="thin">
        <color rgb="FF2FAD66"/>
      </bottom>
      <diagonal/>
    </border>
    <border>
      <left style="thin">
        <color rgb="FF2FAD66"/>
      </left>
      <right style="hair">
        <color rgb="FF2FAD66"/>
      </right>
      <top style="thin">
        <color rgb="FF2FAD66"/>
      </top>
      <bottom style="thin">
        <color rgb="FF2FAD66"/>
      </bottom>
      <diagonal/>
    </border>
    <border>
      <left style="thin">
        <color rgb="FF2FAD66"/>
      </left>
      <right style="hair">
        <color rgb="FF2FAD66"/>
      </right>
      <top/>
      <bottom style="hair">
        <color rgb="FF2FAD66"/>
      </bottom>
      <diagonal/>
    </border>
    <border>
      <left style="hair">
        <color rgb="FF2FAD66"/>
      </left>
      <right style="thin">
        <color rgb="FF2FAD66"/>
      </right>
      <top/>
      <bottom style="hair">
        <color rgb="FF2FAD66"/>
      </bottom>
      <diagonal/>
    </border>
    <border>
      <left style="hair">
        <color rgb="FF2FAD66"/>
      </left>
      <right style="hair">
        <color rgb="FF2FAD66"/>
      </right>
      <top/>
      <bottom style="hair">
        <color rgb="FF2FAD66"/>
      </bottom>
      <diagonal/>
    </border>
    <border>
      <left style="thin">
        <color rgb="FF2FAD66"/>
      </left>
      <right style="thin">
        <color rgb="FF2FAD66"/>
      </right>
      <top/>
      <bottom style="hair">
        <color rgb="FF2FAD66"/>
      </bottom>
      <diagonal/>
    </border>
    <border>
      <left style="thin">
        <color rgb="FF2FAD66"/>
      </left>
      <right style="thin">
        <color theme="0"/>
      </right>
      <top style="thin">
        <color rgb="FF2FAD66"/>
      </top>
      <bottom style="thin">
        <color theme="0"/>
      </bottom>
      <diagonal/>
    </border>
    <border>
      <left style="thin">
        <color theme="0"/>
      </left>
      <right/>
      <top style="thin">
        <color rgb="FF2FAD66"/>
      </top>
      <bottom style="thin">
        <color theme="0"/>
      </bottom>
      <diagonal/>
    </border>
    <border>
      <left/>
      <right style="thin">
        <color theme="0"/>
      </right>
      <top style="thin">
        <color rgb="FF2FAD66"/>
      </top>
      <bottom style="thin">
        <color theme="0"/>
      </bottom>
      <diagonal/>
    </border>
    <border>
      <left/>
      <right/>
      <top style="thin">
        <color rgb="FF2FAD66"/>
      </top>
      <bottom style="thin">
        <color theme="0"/>
      </bottom>
      <diagonal/>
    </border>
    <border>
      <left style="thin">
        <color theme="0"/>
      </left>
      <right style="thin">
        <color rgb="FF2FAD66"/>
      </right>
      <top style="thin">
        <color rgb="FF2FAD66"/>
      </top>
      <bottom style="thin">
        <color theme="0"/>
      </bottom>
      <diagonal/>
    </border>
    <border>
      <left style="thin">
        <color rgb="FF2FAD66"/>
      </left>
      <right style="thin">
        <color theme="0"/>
      </right>
      <top style="thin">
        <color theme="0"/>
      </top>
      <bottom style="thin">
        <color rgb="FF2FAD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rgb="FF2FAD66"/>
      </bottom>
      <diagonal/>
    </border>
    <border>
      <left style="thin">
        <color theme="0"/>
      </left>
      <right style="thin">
        <color rgb="FF2FAD66"/>
      </right>
      <top style="thin">
        <color theme="0"/>
      </top>
      <bottom style="thin">
        <color rgb="FF2FAD66"/>
      </bottom>
      <diagonal/>
    </border>
    <border>
      <left style="thin">
        <color rgb="FF2FAD66"/>
      </left>
      <right/>
      <top style="thin">
        <color rgb="FF2FAD66"/>
      </top>
      <bottom/>
      <diagonal/>
    </border>
    <border>
      <left style="thin">
        <color theme="0"/>
      </left>
      <right style="thin">
        <color theme="0"/>
      </right>
      <top style="thin">
        <color rgb="FF2FAD66"/>
      </top>
      <bottom style="thin">
        <color theme="0"/>
      </bottom>
      <diagonal/>
    </border>
    <border>
      <left style="thin">
        <color rgb="FF2FAD66"/>
      </left>
      <right/>
      <top/>
      <bottom style="thin">
        <color rgb="FF2FAD66"/>
      </bottom>
      <diagonal/>
    </border>
    <border>
      <left/>
      <right style="thin">
        <color theme="0"/>
      </right>
      <top style="thin">
        <color rgb="FF2FAD66"/>
      </top>
      <bottom/>
      <diagonal/>
    </border>
    <border>
      <left style="thin">
        <color theme="0"/>
      </left>
      <right style="thin">
        <color theme="0"/>
      </right>
      <top style="thin">
        <color rgb="FF2FAD66"/>
      </top>
      <bottom/>
      <diagonal/>
    </border>
    <border>
      <left style="thin">
        <color theme="0"/>
      </left>
      <right style="thin">
        <color rgb="FF2FAD66"/>
      </right>
      <top style="thin">
        <color rgb="FF2FAD66"/>
      </top>
      <bottom/>
      <diagonal/>
    </border>
    <border>
      <left style="hair">
        <color rgb="FF2FAD66"/>
      </left>
      <right style="hair">
        <color rgb="FF2FAD66"/>
      </right>
      <top style="thin">
        <color rgb="FF2FAD66"/>
      </top>
      <bottom style="thin">
        <color rgb="FF2FAD66"/>
      </bottom>
      <diagonal/>
    </border>
    <border>
      <left style="hair">
        <color rgb="FF2FAD66"/>
      </left>
      <right/>
      <top style="thin">
        <color rgb="FF2FAD66"/>
      </top>
      <bottom style="hair">
        <color rgb="FF2FAD66"/>
      </bottom>
      <diagonal/>
    </border>
    <border>
      <left/>
      <right style="hair">
        <color rgb="FF2FAD66"/>
      </right>
      <top style="thin">
        <color rgb="FF2FAD66"/>
      </top>
      <bottom style="hair">
        <color rgb="FF2FAD66"/>
      </bottom>
      <diagonal/>
    </border>
    <border>
      <left style="hair">
        <color rgb="FF2FAD66"/>
      </left>
      <right/>
      <top style="hair">
        <color rgb="FF2FAD66"/>
      </top>
      <bottom style="hair">
        <color rgb="FF2FAD66"/>
      </bottom>
      <diagonal/>
    </border>
    <border>
      <left/>
      <right style="hair">
        <color rgb="FF2FAD66"/>
      </right>
      <top style="hair">
        <color rgb="FF2FAD66"/>
      </top>
      <bottom style="hair">
        <color rgb="FF2FAD66"/>
      </bottom>
      <diagonal/>
    </border>
    <border>
      <left/>
      <right style="hair">
        <color rgb="FF2FAD66"/>
      </right>
      <top style="hair">
        <color rgb="FF2FAD66"/>
      </top>
      <bottom style="thin">
        <color rgb="FF2FAD66"/>
      </bottom>
      <diagonal/>
    </border>
    <border>
      <left style="hair">
        <color rgb="FF2FAD66"/>
      </left>
      <right/>
      <top style="thin">
        <color rgb="FF2FAD66"/>
      </top>
      <bottom style="thin">
        <color rgb="FF2FAD66"/>
      </bottom>
      <diagonal/>
    </border>
    <border>
      <left/>
      <right style="hair">
        <color rgb="FF2FAD66"/>
      </right>
      <top style="thin">
        <color rgb="FF2FAD66"/>
      </top>
      <bottom style="thin">
        <color rgb="FF2FAD66"/>
      </bottom>
      <diagonal/>
    </border>
    <border>
      <left style="thin">
        <color theme="0"/>
      </left>
      <right style="thin">
        <color theme="0"/>
      </right>
      <top/>
      <bottom style="thin">
        <color rgb="FF2FAD66"/>
      </bottom>
      <diagonal/>
    </border>
    <border>
      <left style="thin">
        <color theme="0"/>
      </left>
      <right/>
      <top/>
      <bottom style="thin">
        <color rgb="FF2FAD66"/>
      </bottom>
      <diagonal/>
    </border>
    <border>
      <left style="thin">
        <color theme="0"/>
      </left>
      <right style="thin">
        <color rgb="FF2FAD66"/>
      </right>
      <top/>
      <bottom style="thin">
        <color rgb="FF2FAD66"/>
      </bottom>
      <diagonal/>
    </border>
    <border>
      <left/>
      <right/>
      <top style="hair">
        <color rgb="FF2FAD66"/>
      </top>
      <bottom style="hair">
        <color rgb="FF2FAD66"/>
      </bottom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/>
      <right/>
      <top style="thin">
        <color rgb="FF2FAD66"/>
      </top>
      <bottom style="thin">
        <color rgb="FF2FAD66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/>
      <bottom style="thin">
        <color rgb="FF2FAD66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 style="thin">
        <color theme="0"/>
      </right>
      <top/>
      <bottom style="thin">
        <color rgb="FF2FAD66"/>
      </bottom>
      <diagonal/>
    </border>
    <border>
      <left style="thin">
        <color rgb="FF2FAD66"/>
      </left>
      <right style="hair">
        <color rgb="FF2FAD66"/>
      </right>
      <top style="hair">
        <color rgb="FF2FAD66"/>
      </top>
      <bottom/>
      <diagonal/>
    </border>
    <border>
      <left style="hair">
        <color rgb="FF2FAD66"/>
      </left>
      <right style="hair">
        <color rgb="FF2FAD66"/>
      </right>
      <top style="hair">
        <color rgb="FF2FAD66"/>
      </top>
      <bottom/>
      <diagonal/>
    </border>
    <border>
      <left style="hair">
        <color rgb="FF2FAD66"/>
      </left>
      <right style="thin">
        <color rgb="FF2FAD66"/>
      </right>
      <top style="hair">
        <color rgb="FF2FAD66"/>
      </top>
      <bottom/>
      <diagonal/>
    </border>
    <border>
      <left style="hair">
        <color rgb="FF2FAD66"/>
      </left>
      <right/>
      <top style="thin">
        <color rgb="FF2FAD66"/>
      </top>
      <bottom/>
      <diagonal/>
    </border>
    <border>
      <left/>
      <right/>
      <top style="thin">
        <color rgb="FF2FAD66"/>
      </top>
      <bottom/>
      <diagonal/>
    </border>
    <border>
      <left/>
      <right style="hair">
        <color rgb="FF2FAD66"/>
      </right>
      <top style="thin">
        <color rgb="FF2FAD66"/>
      </top>
      <bottom/>
      <diagonal/>
    </border>
    <border>
      <left style="thin">
        <color theme="0"/>
      </left>
      <right style="thin">
        <color rgb="FF76B531"/>
      </right>
      <top style="thin">
        <color rgb="FF2FAD66"/>
      </top>
      <bottom/>
      <diagonal/>
    </border>
    <border>
      <left style="thin">
        <color theme="0"/>
      </left>
      <right style="thin">
        <color rgb="FF76B531"/>
      </right>
      <top/>
      <bottom style="thin">
        <color rgb="FF2FAD66"/>
      </bottom>
      <diagonal/>
    </border>
    <border>
      <left style="thin">
        <color theme="0"/>
      </left>
      <right style="thin">
        <color rgb="FF76B531"/>
      </right>
      <top style="thin">
        <color rgb="FF2FAD66"/>
      </top>
      <bottom style="thin">
        <color theme="0"/>
      </bottom>
      <diagonal/>
    </border>
    <border>
      <left style="thin">
        <color rgb="FF2FAD66"/>
      </left>
      <right/>
      <top style="thin">
        <color rgb="FF2FAD66"/>
      </top>
      <bottom style="thin">
        <color rgb="FF2FAD66"/>
      </bottom>
      <diagonal/>
    </border>
    <border>
      <left/>
      <right style="thin">
        <color rgb="FF2FAD66"/>
      </right>
      <top style="thin">
        <color rgb="FF2FAD66"/>
      </top>
      <bottom style="thin">
        <color rgb="FF2FAD66"/>
      </bottom>
      <diagonal/>
    </border>
    <border>
      <left style="medium">
        <color rgb="FF76B531"/>
      </left>
      <right style="thin">
        <color rgb="FF76B531"/>
      </right>
      <top style="thin">
        <color rgb="FF2FAD66"/>
      </top>
      <bottom style="hair">
        <color rgb="FF2FAD66"/>
      </bottom>
      <diagonal/>
    </border>
    <border>
      <left style="medium">
        <color rgb="FF76B531"/>
      </left>
      <right style="thin">
        <color rgb="FF76B531"/>
      </right>
      <top style="hair">
        <color rgb="FF2FAD66"/>
      </top>
      <bottom style="hair">
        <color rgb="FF2FAD66"/>
      </bottom>
      <diagonal/>
    </border>
    <border>
      <left style="medium">
        <color rgb="FF76B531"/>
      </left>
      <right style="medium">
        <color rgb="FF76B531"/>
      </right>
      <top style="medium">
        <color rgb="FF76B531"/>
      </top>
      <bottom style="medium">
        <color rgb="FF76B531"/>
      </bottom>
      <diagonal/>
    </border>
    <border>
      <left style="medium">
        <color rgb="FF76B531"/>
      </left>
      <right style="thin">
        <color rgb="FF76B531"/>
      </right>
      <top/>
      <bottom/>
      <diagonal/>
    </border>
    <border>
      <left style="medium">
        <color rgb="FF2FAD66"/>
      </left>
      <right style="medium">
        <color rgb="FF2FAD66"/>
      </right>
      <top style="medium">
        <color rgb="FF2FAD66"/>
      </top>
      <bottom style="medium">
        <color rgb="FF2FAD66"/>
      </bottom>
      <diagonal/>
    </border>
    <border>
      <left style="thin">
        <color rgb="FF2FAD66"/>
      </left>
      <right style="thin">
        <color rgb="FF2FAD66"/>
      </right>
      <top/>
      <bottom/>
      <diagonal/>
    </border>
    <border>
      <left style="thin">
        <color theme="0"/>
      </left>
      <right style="thin">
        <color rgb="FF92D050"/>
      </right>
      <top style="thin">
        <color rgb="FF2FAD66"/>
      </top>
      <bottom/>
      <diagonal/>
    </border>
    <border>
      <left style="thin">
        <color theme="0"/>
      </left>
      <right style="thin">
        <color rgb="FF92D050"/>
      </right>
      <top/>
      <bottom style="thin">
        <color rgb="FF2FAD66"/>
      </bottom>
      <diagonal/>
    </border>
    <border>
      <left style="medium">
        <color rgb="FF92D050"/>
      </left>
      <right style="thin">
        <color rgb="FF2FAD66"/>
      </right>
      <top style="thin">
        <color rgb="FF2FAD66"/>
      </top>
      <bottom/>
      <diagonal/>
    </border>
    <border>
      <left style="medium">
        <color rgb="FF92D050"/>
      </left>
      <right style="thin">
        <color rgb="FF2FAD66"/>
      </right>
      <top style="hair">
        <color rgb="FF2FAD66"/>
      </top>
      <bottom style="hair">
        <color rgb="FF2FAD66"/>
      </bottom>
      <diagonal/>
    </border>
    <border>
      <left style="medium">
        <color rgb="FF92D050"/>
      </left>
      <right style="thin">
        <color rgb="FF2FAD66"/>
      </right>
      <top style="hair">
        <color rgb="FF2FAD66"/>
      </top>
      <bottom style="medium">
        <color rgb="FF76B531"/>
      </bottom>
      <diagonal/>
    </border>
    <border>
      <left style="medium">
        <color rgb="FF92D050"/>
      </left>
      <right style="thin">
        <color rgb="FF2FAD66"/>
      </right>
      <top style="thin">
        <color rgb="FF2FAD66"/>
      </top>
      <bottom style="hair">
        <color rgb="FF2FAD66"/>
      </bottom>
      <diagonal/>
    </border>
    <border>
      <left style="medium">
        <color rgb="FF2FAD66"/>
      </left>
      <right style="thin">
        <color rgb="FF2FAD66"/>
      </right>
      <top style="thin">
        <color rgb="FF2FAD66"/>
      </top>
      <bottom style="hair">
        <color rgb="FF2FAD66"/>
      </bottom>
      <diagonal/>
    </border>
    <border>
      <left style="medium">
        <color rgb="FF2FAD66"/>
      </left>
      <right style="thin">
        <color rgb="FF2FAD66"/>
      </right>
      <top style="hair">
        <color rgb="FF2FAD66"/>
      </top>
      <bottom style="hair">
        <color rgb="FF2FAD66"/>
      </bottom>
      <diagonal/>
    </border>
    <border>
      <left style="medium">
        <color rgb="FF2FAD66"/>
      </left>
      <right style="thin">
        <color rgb="FF2FAD66"/>
      </right>
      <top style="hair">
        <color rgb="FF2FAD66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3" fillId="0" borderId="0" applyFont="0" applyFill="0" applyBorder="0" applyAlignment="0" applyProtection="0"/>
  </cellStyleXfs>
  <cellXfs count="288">
    <xf numFmtId="0" fontId="0" fillId="0" borderId="0" xfId="0"/>
    <xf numFmtId="0" fontId="1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/>
    </xf>
    <xf numFmtId="0" fontId="1" fillId="7" borderId="1" xfId="0" applyFont="1" applyFill="1" applyBorder="1" applyAlignment="1">
      <alignment vertical="center"/>
    </xf>
    <xf numFmtId="0" fontId="4" fillId="2" borderId="0" xfId="0" applyFont="1" applyFill="1" applyBorder="1" applyAlignment="1">
      <alignment vertical="center"/>
    </xf>
    <xf numFmtId="0" fontId="5" fillId="0" borderId="15" xfId="0" applyFont="1" applyBorder="1" applyAlignment="1">
      <alignment vertical="center"/>
    </xf>
    <xf numFmtId="0" fontId="5" fillId="2" borderId="0" xfId="0" applyFont="1" applyFill="1" applyBorder="1" applyAlignment="1">
      <alignment vertical="center"/>
    </xf>
    <xf numFmtId="0" fontId="5" fillId="0" borderId="0" xfId="0" applyFont="1" applyBorder="1" applyAlignment="1">
      <alignment vertical="center"/>
    </xf>
    <xf numFmtId="0" fontId="1" fillId="0" borderId="20" xfId="0" applyFont="1" applyBorder="1" applyAlignment="1">
      <alignment vertical="center"/>
    </xf>
    <xf numFmtId="0" fontId="7" fillId="3" borderId="21" xfId="0" applyFont="1" applyFill="1" applyBorder="1" applyAlignment="1">
      <alignment horizontal="center" vertical="center" wrapText="1"/>
    </xf>
    <xf numFmtId="0" fontId="7" fillId="3" borderId="22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vertical="center"/>
    </xf>
    <xf numFmtId="0" fontId="1" fillId="2" borderId="11" xfId="0" applyFont="1" applyFill="1" applyBorder="1" applyAlignment="1" applyProtection="1">
      <alignment horizontal="center" vertical="center"/>
      <protection locked="0"/>
    </xf>
    <xf numFmtId="0" fontId="1" fillId="2" borderId="12" xfId="0" applyFont="1" applyFill="1" applyBorder="1" applyAlignment="1" applyProtection="1">
      <alignment horizontal="center" vertical="center"/>
      <protection locked="0"/>
    </xf>
    <xf numFmtId="0" fontId="8" fillId="2" borderId="11" xfId="0" applyFont="1" applyFill="1" applyBorder="1" applyAlignment="1" applyProtection="1">
      <alignment horizontal="center" vertical="center"/>
      <protection locked="0"/>
    </xf>
    <xf numFmtId="0" fontId="8" fillId="2" borderId="13" xfId="0" applyFont="1" applyFill="1" applyBorder="1" applyAlignment="1" applyProtection="1">
      <alignment horizontal="center" vertical="center"/>
      <protection locked="0"/>
    </xf>
    <xf numFmtId="2" fontId="10" fillId="2" borderId="8" xfId="0" applyNumberFormat="1" applyFont="1" applyFill="1" applyBorder="1" applyAlignment="1" applyProtection="1">
      <alignment horizontal="center" vertical="center"/>
      <protection locked="0"/>
    </xf>
    <xf numFmtId="164" fontId="3" fillId="7" borderId="14" xfId="0" applyNumberFormat="1" applyFont="1" applyFill="1" applyBorder="1" applyAlignment="1">
      <alignment horizontal="center" vertical="center"/>
    </xf>
    <xf numFmtId="0" fontId="1" fillId="2" borderId="4" xfId="0" applyFont="1" applyFill="1" applyBorder="1" applyAlignment="1" applyProtection="1">
      <alignment horizontal="center" vertical="center"/>
      <protection locked="0"/>
    </xf>
    <xf numFmtId="0" fontId="1" fillId="2" borderId="5" xfId="0" applyFont="1" applyFill="1" applyBorder="1" applyAlignment="1" applyProtection="1">
      <alignment horizontal="center" vertical="center"/>
      <protection locked="0"/>
    </xf>
    <xf numFmtId="2" fontId="10" fillId="2" borderId="1" xfId="0" applyNumberFormat="1" applyFont="1" applyFill="1" applyBorder="1" applyAlignment="1" applyProtection="1">
      <alignment horizontal="center" vertical="center"/>
      <protection locked="0"/>
    </xf>
    <xf numFmtId="0" fontId="1" fillId="2" borderId="6" xfId="0" applyFont="1" applyFill="1" applyBorder="1" applyAlignment="1" applyProtection="1">
      <alignment horizontal="center" vertical="center"/>
      <protection locked="0"/>
    </xf>
    <xf numFmtId="0" fontId="1" fillId="2" borderId="7" xfId="0" applyFont="1" applyFill="1" applyBorder="1" applyAlignment="1" applyProtection="1">
      <alignment horizontal="center" vertical="center"/>
      <protection locked="0"/>
    </xf>
    <xf numFmtId="2" fontId="10" fillId="2" borderId="9" xfId="0" applyNumberFormat="1" applyFont="1" applyFill="1" applyBorder="1" applyAlignment="1" applyProtection="1">
      <alignment horizontal="center" vertical="center"/>
      <protection locked="0"/>
    </xf>
    <xf numFmtId="0" fontId="11" fillId="0" borderId="0" xfId="0" applyFont="1" applyBorder="1" applyAlignment="1">
      <alignment vertical="center"/>
    </xf>
    <xf numFmtId="0" fontId="11" fillId="2" borderId="0" xfId="0" applyFont="1" applyFill="1" applyBorder="1" applyAlignment="1">
      <alignment vertical="center"/>
    </xf>
    <xf numFmtId="20" fontId="1" fillId="2" borderId="0" xfId="0" applyNumberFormat="1" applyFont="1" applyFill="1" applyBorder="1" applyAlignment="1">
      <alignment vertical="center"/>
    </xf>
    <xf numFmtId="0" fontId="1" fillId="0" borderId="23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0" borderId="25" xfId="0" applyFont="1" applyBorder="1" applyAlignment="1">
      <alignment vertical="center"/>
    </xf>
    <xf numFmtId="0" fontId="10" fillId="0" borderId="2" xfId="0" applyFont="1" applyBorder="1" applyAlignment="1">
      <alignment vertical="center"/>
    </xf>
    <xf numFmtId="0" fontId="10" fillId="7" borderId="8" xfId="0" applyFont="1" applyFill="1" applyBorder="1" applyAlignment="1">
      <alignment horizontal="center" vertical="center"/>
    </xf>
    <xf numFmtId="0" fontId="10" fillId="0" borderId="0" xfId="0" applyFont="1" applyBorder="1" applyAlignment="1">
      <alignment vertical="center"/>
    </xf>
    <xf numFmtId="0" fontId="10" fillId="2" borderId="0" xfId="0" applyFont="1" applyFill="1" applyBorder="1" applyAlignment="1">
      <alignment vertical="center"/>
    </xf>
    <xf numFmtId="0" fontId="10" fillId="0" borderId="4" xfId="0" applyFont="1" applyBorder="1" applyAlignment="1">
      <alignment vertical="center"/>
    </xf>
    <xf numFmtId="0" fontId="10" fillId="7" borderId="1" xfId="0" applyFont="1" applyFill="1" applyBorder="1" applyAlignment="1">
      <alignment horizontal="center" vertical="center"/>
    </xf>
    <xf numFmtId="0" fontId="10" fillId="0" borderId="6" xfId="0" applyFont="1" applyBorder="1" applyAlignment="1">
      <alignment vertical="center"/>
    </xf>
    <xf numFmtId="0" fontId="10" fillId="7" borderId="9" xfId="0" applyFont="1" applyFill="1" applyBorder="1" applyAlignment="1">
      <alignment horizontal="center" vertical="center"/>
    </xf>
    <xf numFmtId="0" fontId="1" fillId="0" borderId="23" xfId="0" applyFont="1" applyBorder="1" applyAlignment="1">
      <alignment vertical="center"/>
    </xf>
    <xf numFmtId="0" fontId="7" fillId="3" borderId="20" xfId="0" applyFont="1" applyFill="1" applyBorder="1" applyAlignment="1">
      <alignment horizontal="center" vertical="center" wrapText="1"/>
    </xf>
    <xf numFmtId="0" fontId="10" fillId="7" borderId="2" xfId="0" applyFont="1" applyFill="1" applyBorder="1" applyAlignment="1">
      <alignment horizontal="center" vertical="center"/>
    </xf>
    <xf numFmtId="44" fontId="10" fillId="7" borderId="8" xfId="0" applyNumberFormat="1" applyFont="1" applyFill="1" applyBorder="1" applyAlignment="1">
      <alignment horizontal="center" vertical="center"/>
    </xf>
    <xf numFmtId="0" fontId="10" fillId="7" borderId="4" xfId="0" applyFont="1" applyFill="1" applyBorder="1" applyAlignment="1">
      <alignment horizontal="center" vertical="center"/>
    </xf>
    <xf numFmtId="44" fontId="10" fillId="7" borderId="1" xfId="0" applyNumberFormat="1" applyFont="1" applyFill="1" applyBorder="1" applyAlignment="1">
      <alignment horizontal="center" vertical="center"/>
    </xf>
    <xf numFmtId="0" fontId="10" fillId="7" borderId="6" xfId="0" applyFont="1" applyFill="1" applyBorder="1" applyAlignment="1">
      <alignment horizontal="center" vertical="center"/>
    </xf>
    <xf numFmtId="44" fontId="3" fillId="5" borderId="29" xfId="0" applyNumberFormat="1" applyFont="1" applyFill="1" applyBorder="1" applyAlignment="1">
      <alignment horizontal="center" vertical="center"/>
    </xf>
    <xf numFmtId="0" fontId="0" fillId="2" borderId="0" xfId="0" applyFont="1" applyFill="1" applyBorder="1" applyAlignment="1">
      <alignment vertical="center"/>
    </xf>
    <xf numFmtId="0" fontId="6" fillId="6" borderId="24" xfId="0" applyFont="1" applyFill="1" applyBorder="1" applyAlignment="1">
      <alignment horizontal="center" vertical="center" wrapText="1"/>
    </xf>
    <xf numFmtId="0" fontId="9" fillId="7" borderId="13" xfId="0" applyNumberFormat="1" applyFont="1" applyFill="1" applyBorder="1" applyAlignment="1">
      <alignment horizontal="center" vertical="center"/>
    </xf>
    <xf numFmtId="2" fontId="9" fillId="7" borderId="12" xfId="0" applyNumberFormat="1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10" fontId="1" fillId="2" borderId="0" xfId="0" applyNumberFormat="1" applyFont="1" applyFill="1" applyBorder="1" applyAlignment="1">
      <alignment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right" vertical="center"/>
    </xf>
    <xf numFmtId="0" fontId="12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44" fontId="10" fillId="7" borderId="30" xfId="0" applyNumberFormat="1" applyFont="1" applyFill="1" applyBorder="1" applyAlignment="1">
      <alignment vertical="center"/>
    </xf>
    <xf numFmtId="44" fontId="3" fillId="5" borderId="35" xfId="0" applyNumberFormat="1" applyFont="1" applyFill="1" applyBorder="1" applyAlignment="1">
      <alignment vertical="center"/>
    </xf>
    <xf numFmtId="9" fontId="1" fillId="2" borderId="0" xfId="1" applyFont="1" applyFill="1" applyBorder="1" applyAlignment="1">
      <alignment vertical="center"/>
    </xf>
    <xf numFmtId="10" fontId="1" fillId="2" borderId="0" xfId="0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20" fillId="2" borderId="0" xfId="0" applyFont="1" applyFill="1" applyBorder="1" applyAlignment="1">
      <alignment vertical="center"/>
    </xf>
    <xf numFmtId="0" fontId="20" fillId="0" borderId="0" xfId="0" applyFont="1" applyAlignment="1">
      <alignment wrapText="1"/>
    </xf>
    <xf numFmtId="0" fontId="20" fillId="0" borderId="0" xfId="0" applyFont="1" applyBorder="1" applyAlignment="1">
      <alignment vertical="center"/>
    </xf>
    <xf numFmtId="0" fontId="3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9" fillId="0" borderId="0" xfId="0" applyFont="1" applyBorder="1" applyAlignment="1">
      <alignment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8" fontId="17" fillId="9" borderId="50" xfId="0" applyNumberFormat="1" applyFont="1" applyFill="1" applyBorder="1" applyAlignment="1">
      <alignment horizontal="center" vertical="center" wrapText="1"/>
    </xf>
    <xf numFmtId="8" fontId="17" fillId="9" borderId="48" xfId="0" applyNumberFormat="1" applyFont="1" applyFill="1" applyBorder="1" applyAlignment="1">
      <alignment horizontal="center" vertical="center" wrapText="1"/>
    </xf>
    <xf numFmtId="0" fontId="22" fillId="10" borderId="46" xfId="0" applyFont="1" applyFill="1" applyBorder="1" applyAlignment="1">
      <alignment horizontal="center" vertical="center" wrapText="1"/>
    </xf>
    <xf numFmtId="0" fontId="22" fillId="10" borderId="50" xfId="0" applyFont="1" applyFill="1" applyBorder="1" applyAlignment="1">
      <alignment horizontal="center" vertical="center" wrapText="1"/>
    </xf>
    <xf numFmtId="0" fontId="18" fillId="10" borderId="50" xfId="0" applyFont="1" applyFill="1" applyBorder="1" applyAlignment="1">
      <alignment horizontal="center" vertical="center" wrapText="1"/>
    </xf>
    <xf numFmtId="0" fontId="18" fillId="3" borderId="46" xfId="0" applyFont="1" applyFill="1" applyBorder="1" applyAlignment="1">
      <alignment horizontal="center" vertical="center" wrapText="1"/>
    </xf>
    <xf numFmtId="0" fontId="18" fillId="3" borderId="49" xfId="0" applyFont="1" applyFill="1" applyBorder="1" applyAlignment="1">
      <alignment horizontal="center" vertical="center" wrapText="1"/>
    </xf>
    <xf numFmtId="0" fontId="18" fillId="3" borderId="49" xfId="0" applyFont="1" applyFill="1" applyBorder="1" applyAlignment="1">
      <alignment horizontal="center" vertical="center" wrapText="1"/>
    </xf>
    <xf numFmtId="0" fontId="18" fillId="3" borderId="44" xfId="0" applyFont="1" applyFill="1" applyBorder="1" applyAlignment="1">
      <alignment horizontal="center" vertical="center" wrapText="1"/>
    </xf>
    <xf numFmtId="0" fontId="17" fillId="11" borderId="46" xfId="0" applyFont="1" applyFill="1" applyBorder="1" applyAlignment="1">
      <alignment horizontal="center" vertical="center" wrapText="1"/>
    </xf>
    <xf numFmtId="0" fontId="17" fillId="11" borderId="50" xfId="0" applyFont="1" applyFill="1" applyBorder="1" applyAlignment="1">
      <alignment horizontal="center" vertical="center" wrapText="1"/>
    </xf>
    <xf numFmtId="0" fontId="17" fillId="11" borderId="44" xfId="0" applyFont="1" applyFill="1" applyBorder="1" applyAlignment="1">
      <alignment horizontal="center" vertical="center" wrapText="1"/>
    </xf>
    <xf numFmtId="0" fontId="17" fillId="11" borderId="45" xfId="0" applyFont="1" applyFill="1" applyBorder="1" applyAlignment="1">
      <alignment horizontal="center" vertical="center" wrapText="1"/>
    </xf>
    <xf numFmtId="0" fontId="23" fillId="0" borderId="52" xfId="0" applyFont="1" applyBorder="1" applyAlignment="1">
      <alignment vertical="center"/>
    </xf>
    <xf numFmtId="8" fontId="1" fillId="2" borderId="0" xfId="0" applyNumberFormat="1" applyFont="1" applyFill="1" applyBorder="1" applyAlignment="1">
      <alignment horizontal="center" vertical="center"/>
    </xf>
    <xf numFmtId="8" fontId="24" fillId="9" borderId="47" xfId="0" applyNumberFormat="1" applyFont="1" applyFill="1" applyBorder="1" applyAlignment="1">
      <alignment horizontal="center" vertical="center" wrapText="1"/>
    </xf>
    <xf numFmtId="0" fontId="18" fillId="10" borderId="46" xfId="0" applyFont="1" applyFill="1" applyBorder="1" applyAlignment="1">
      <alignment horizontal="center" vertical="center" wrapText="1"/>
    </xf>
    <xf numFmtId="8" fontId="17" fillId="12" borderId="48" xfId="0" applyNumberFormat="1" applyFont="1" applyFill="1" applyBorder="1" applyAlignment="1">
      <alignment horizontal="center" vertical="center" wrapText="1"/>
    </xf>
    <xf numFmtId="0" fontId="25" fillId="2" borderId="0" xfId="0" applyFont="1" applyFill="1" applyBorder="1" applyAlignment="1">
      <alignment vertical="center"/>
    </xf>
    <xf numFmtId="0" fontId="17" fillId="11" borderId="48" xfId="0" applyFont="1" applyFill="1" applyBorder="1" applyAlignment="1">
      <alignment horizontal="center" vertical="center" wrapText="1"/>
    </xf>
    <xf numFmtId="0" fontId="18" fillId="10" borderId="48" xfId="0" applyFont="1" applyFill="1" applyBorder="1" applyAlignment="1">
      <alignment horizontal="center" vertical="center" wrapText="1"/>
    </xf>
    <xf numFmtId="0" fontId="6" fillId="6" borderId="16" xfId="0" applyFont="1" applyFill="1" applyBorder="1" applyAlignment="1">
      <alignment horizontal="center" vertical="center" wrapText="1"/>
    </xf>
    <xf numFmtId="0" fontId="6" fillId="8" borderId="19" xfId="0" applyFont="1" applyFill="1" applyBorder="1" applyAlignment="1">
      <alignment horizontal="center" vertical="center" wrapText="1"/>
    </xf>
    <xf numFmtId="0" fontId="6" fillId="6" borderId="16" xfId="0" applyFont="1" applyFill="1" applyBorder="1" applyAlignment="1">
      <alignment horizontal="center" vertical="center"/>
    </xf>
    <xf numFmtId="8" fontId="24" fillId="0" borderId="50" xfId="0" applyNumberFormat="1" applyFont="1" applyBorder="1" applyAlignment="1">
      <alignment horizontal="center" vertical="center" wrapText="1"/>
    </xf>
    <xf numFmtId="8" fontId="24" fillId="9" borderId="50" xfId="0" applyNumberFormat="1" applyFont="1" applyFill="1" applyBorder="1" applyAlignment="1">
      <alignment horizontal="center" vertical="center" wrapText="1"/>
    </xf>
    <xf numFmtId="0" fontId="26" fillId="0" borderId="52" xfId="0" applyFont="1" applyBorder="1" applyAlignment="1">
      <alignment vertical="center"/>
    </xf>
    <xf numFmtId="44" fontId="10" fillId="7" borderId="30" xfId="0" applyNumberFormat="1" applyFont="1" applyFill="1" applyBorder="1" applyAlignment="1">
      <alignment horizontal="center" vertical="center"/>
    </xf>
    <xf numFmtId="44" fontId="3" fillId="5" borderId="35" xfId="0" applyNumberFormat="1" applyFont="1" applyFill="1" applyBorder="1" applyAlignment="1">
      <alignment horizontal="center" vertical="center"/>
    </xf>
    <xf numFmtId="10" fontId="27" fillId="2" borderId="0" xfId="0" applyNumberFormat="1" applyFont="1" applyFill="1" applyBorder="1" applyAlignment="1">
      <alignment vertical="center"/>
    </xf>
    <xf numFmtId="0" fontId="8" fillId="7" borderId="13" xfId="0" applyNumberFormat="1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44" fontId="3" fillId="5" borderId="35" xfId="0" applyNumberFormat="1" applyFont="1" applyFill="1" applyBorder="1" applyAlignment="1">
      <alignment horizontal="center" vertical="center"/>
    </xf>
    <xf numFmtId="44" fontId="3" fillId="5" borderId="36" xfId="0" applyNumberFormat="1" applyFont="1" applyFill="1" applyBorder="1" applyAlignment="1">
      <alignment horizontal="center" vertical="center"/>
    </xf>
    <xf numFmtId="44" fontId="10" fillId="7" borderId="32" xfId="0" applyNumberFormat="1" applyFont="1" applyFill="1" applyBorder="1" applyAlignment="1">
      <alignment horizontal="center" vertical="center"/>
    </xf>
    <xf numFmtId="44" fontId="10" fillId="7" borderId="30" xfId="0" applyNumberFormat="1" applyFont="1" applyFill="1" applyBorder="1" applyAlignment="1">
      <alignment horizontal="center" vertical="center"/>
    </xf>
    <xf numFmtId="44" fontId="10" fillId="7" borderId="31" xfId="0" applyNumberFormat="1" applyFont="1" applyFill="1" applyBorder="1" applyAlignment="1">
      <alignment horizontal="center" vertical="center"/>
    </xf>
    <xf numFmtId="44" fontId="10" fillId="0" borderId="8" xfId="0" applyNumberFormat="1" applyFont="1" applyFill="1" applyBorder="1" applyAlignment="1" applyProtection="1">
      <alignment horizontal="center" vertical="center"/>
      <protection locked="0"/>
    </xf>
    <xf numFmtId="44" fontId="10" fillId="0" borderId="1" xfId="0" applyNumberFormat="1" applyFont="1" applyFill="1" applyBorder="1" applyAlignment="1" applyProtection="1">
      <alignment horizontal="center" vertical="center"/>
      <protection locked="0"/>
    </xf>
    <xf numFmtId="44" fontId="10" fillId="0" borderId="30" xfId="0" applyNumberFormat="1" applyFont="1" applyFill="1" applyBorder="1" applyAlignment="1" applyProtection="1">
      <alignment horizontal="center" vertical="center"/>
      <protection locked="0"/>
    </xf>
    <xf numFmtId="0" fontId="10" fillId="2" borderId="8" xfId="0" applyNumberFormat="1" applyFont="1" applyFill="1" applyBorder="1" applyAlignment="1" applyProtection="1">
      <alignment horizontal="center" vertical="center"/>
      <protection locked="0"/>
    </xf>
    <xf numFmtId="0" fontId="10" fillId="2" borderId="1" xfId="0" applyNumberFormat="1" applyFont="1" applyFill="1" applyBorder="1" applyAlignment="1" applyProtection="1">
      <alignment horizontal="center" vertical="center"/>
      <protection locked="0"/>
    </xf>
    <xf numFmtId="0" fontId="10" fillId="2" borderId="9" xfId="0" applyNumberFormat="1" applyFont="1" applyFill="1" applyBorder="1" applyAlignment="1" applyProtection="1">
      <alignment horizontal="center" vertical="center"/>
      <protection locked="0"/>
    </xf>
    <xf numFmtId="0" fontId="10" fillId="7" borderId="1" xfId="0" applyNumberFormat="1" applyFont="1" applyFill="1" applyBorder="1" applyAlignment="1">
      <alignment horizontal="center" vertical="center"/>
    </xf>
    <xf numFmtId="0" fontId="10" fillId="7" borderId="8" xfId="0" applyNumberFormat="1" applyFont="1" applyFill="1" applyBorder="1" applyAlignment="1">
      <alignment horizontal="center" vertical="center"/>
    </xf>
    <xf numFmtId="0" fontId="10" fillId="7" borderId="9" xfId="0" applyNumberFormat="1" applyFont="1" applyFill="1" applyBorder="1" applyAlignment="1">
      <alignment horizontal="center" vertical="center"/>
    </xf>
    <xf numFmtId="2" fontId="8" fillId="7" borderId="13" xfId="0" applyNumberFormat="1" applyFont="1" applyFill="1" applyBorder="1" applyAlignment="1">
      <alignment horizontal="center" vertical="center"/>
    </xf>
    <xf numFmtId="0" fontId="10" fillId="7" borderId="1" xfId="1" applyNumberFormat="1" applyFont="1" applyFill="1" applyBorder="1" applyAlignment="1">
      <alignment horizontal="center" vertical="center"/>
    </xf>
    <xf numFmtId="0" fontId="10" fillId="7" borderId="9" xfId="1" applyNumberFormat="1" applyFont="1" applyFill="1" applyBorder="1" applyAlignment="1">
      <alignment horizontal="center" vertical="center"/>
    </xf>
    <xf numFmtId="0" fontId="10" fillId="7" borderId="1" xfId="0" applyFont="1" applyFill="1" applyBorder="1" applyAlignment="1" applyProtection="1">
      <alignment horizontal="center" vertical="center"/>
    </xf>
    <xf numFmtId="44" fontId="10" fillId="7" borderId="1" xfId="0" applyNumberFormat="1" applyFont="1" applyFill="1" applyBorder="1" applyAlignment="1" applyProtection="1">
      <alignment horizontal="center" vertical="center"/>
    </xf>
    <xf numFmtId="44" fontId="10" fillId="7" borderId="32" xfId="0" applyNumberFormat="1" applyFont="1" applyFill="1" applyBorder="1" applyAlignment="1" applyProtection="1">
      <alignment horizontal="center" vertical="center"/>
    </xf>
    <xf numFmtId="9" fontId="10" fillId="2" borderId="8" xfId="0" applyNumberFormat="1" applyFont="1" applyFill="1" applyBorder="1" applyAlignment="1" applyProtection="1">
      <alignment horizontal="center" vertical="center"/>
      <protection locked="0"/>
    </xf>
    <xf numFmtId="9" fontId="10" fillId="2" borderId="1" xfId="0" applyNumberFormat="1" applyFont="1" applyFill="1" applyBorder="1" applyAlignment="1" applyProtection="1">
      <alignment horizontal="center" vertical="center"/>
      <protection locked="0"/>
    </xf>
    <xf numFmtId="9" fontId="10" fillId="2" borderId="9" xfId="0" applyNumberFormat="1" applyFont="1" applyFill="1" applyBorder="1" applyAlignment="1" applyProtection="1">
      <alignment horizontal="center" vertical="center"/>
      <protection locked="0"/>
    </xf>
    <xf numFmtId="1" fontId="8" fillId="7" borderId="13" xfId="0" applyNumberFormat="1" applyFont="1" applyFill="1" applyBorder="1" applyAlignment="1">
      <alignment horizontal="center" vertical="center"/>
    </xf>
    <xf numFmtId="1" fontId="10" fillId="7" borderId="9" xfId="0" applyNumberFormat="1" applyFont="1" applyFill="1" applyBorder="1" applyAlignment="1">
      <alignment horizontal="center" vertical="center"/>
    </xf>
    <xf numFmtId="9" fontId="10" fillId="7" borderId="1" xfId="1" applyNumberFormat="1" applyFont="1" applyFill="1" applyBorder="1" applyAlignment="1">
      <alignment horizontal="center" vertical="center"/>
    </xf>
    <xf numFmtId="9" fontId="10" fillId="7" borderId="9" xfId="1" applyNumberFormat="1" applyFont="1" applyFill="1" applyBorder="1" applyAlignment="1">
      <alignment horizontal="center" vertical="center"/>
    </xf>
    <xf numFmtId="1" fontId="8" fillId="2" borderId="11" xfId="0" applyNumberFormat="1" applyFont="1" applyFill="1" applyBorder="1" applyAlignment="1" applyProtection="1">
      <alignment horizontal="center" vertical="center"/>
      <protection locked="0"/>
    </xf>
    <xf numFmtId="1" fontId="9" fillId="5" borderId="10" xfId="0" applyNumberFormat="1" applyFont="1" applyFill="1" applyBorder="1" applyAlignment="1">
      <alignment horizontal="center" vertical="center"/>
    </xf>
    <xf numFmtId="2" fontId="8" fillId="2" borderId="13" xfId="0" applyNumberFormat="1" applyFont="1" applyFill="1" applyBorder="1" applyAlignment="1" applyProtection="1">
      <alignment horizontal="center" vertical="center"/>
      <protection locked="0"/>
    </xf>
    <xf numFmtId="1" fontId="9" fillId="7" borderId="12" xfId="0" applyNumberFormat="1" applyFont="1" applyFill="1" applyBorder="1" applyAlignment="1">
      <alignment horizontal="center" vertical="center"/>
    </xf>
    <xf numFmtId="0" fontId="10" fillId="0" borderId="61" xfId="0" applyFont="1" applyBorder="1" applyAlignment="1">
      <alignment vertical="center"/>
    </xf>
    <xf numFmtId="9" fontId="10" fillId="2" borderId="62" xfId="0" applyNumberFormat="1" applyFont="1" applyFill="1" applyBorder="1" applyAlignment="1" applyProtection="1">
      <alignment horizontal="center" vertical="center"/>
      <protection locked="0"/>
    </xf>
    <xf numFmtId="0" fontId="10" fillId="2" borderId="62" xfId="0" applyNumberFormat="1" applyFont="1" applyFill="1" applyBorder="1" applyAlignment="1" applyProtection="1">
      <alignment horizontal="center" vertical="center"/>
      <protection locked="0"/>
    </xf>
    <xf numFmtId="0" fontId="10" fillId="7" borderId="3" xfId="0" applyNumberFormat="1" applyFont="1" applyFill="1" applyBorder="1" applyAlignment="1">
      <alignment horizontal="center" vertical="center"/>
    </xf>
    <xf numFmtId="0" fontId="10" fillId="7" borderId="5" xfId="0" applyNumberFormat="1" applyFont="1" applyFill="1" applyBorder="1" applyAlignment="1">
      <alignment horizontal="center" vertical="center"/>
    </xf>
    <xf numFmtId="0" fontId="10" fillId="7" borderId="7" xfId="0" applyNumberFormat="1" applyFont="1" applyFill="1" applyBorder="1" applyAlignment="1">
      <alignment horizontal="center" vertical="center"/>
    </xf>
    <xf numFmtId="0" fontId="6" fillId="6" borderId="69" xfId="0" applyFont="1" applyFill="1" applyBorder="1" applyAlignment="1">
      <alignment horizontal="center" vertical="center" wrapText="1"/>
    </xf>
    <xf numFmtId="0" fontId="10" fillId="7" borderId="33" xfId="0" applyNumberFormat="1" applyFont="1" applyFill="1" applyBorder="1" applyAlignment="1">
      <alignment horizontal="center" vertical="center"/>
    </xf>
    <xf numFmtId="0" fontId="10" fillId="7" borderId="34" xfId="0" applyNumberFormat="1" applyFont="1" applyFill="1" applyBorder="1" applyAlignment="1">
      <alignment horizontal="center" vertical="center"/>
    </xf>
    <xf numFmtId="0" fontId="10" fillId="7" borderId="3" xfId="0" applyFont="1" applyFill="1" applyBorder="1" applyAlignment="1">
      <alignment horizontal="center" vertical="center"/>
    </xf>
    <xf numFmtId="0" fontId="10" fillId="7" borderId="5" xfId="0" applyFont="1" applyFill="1" applyBorder="1" applyAlignment="1">
      <alignment horizontal="center" vertical="center"/>
    </xf>
    <xf numFmtId="0" fontId="10" fillId="7" borderId="7" xfId="0" applyFont="1" applyFill="1" applyBorder="1" applyAlignment="1">
      <alignment horizontal="center" vertical="center"/>
    </xf>
    <xf numFmtId="2" fontId="9" fillId="5" borderId="35" xfId="0" applyNumberFormat="1" applyFont="1" applyFill="1" applyBorder="1" applyAlignment="1">
      <alignment horizontal="center" vertical="center"/>
    </xf>
    <xf numFmtId="1" fontId="9" fillId="5" borderId="36" xfId="0" applyNumberFormat="1" applyFont="1" applyFill="1" applyBorder="1" applyAlignment="1">
      <alignment horizontal="center" vertical="center"/>
    </xf>
    <xf numFmtId="9" fontId="10" fillId="2" borderId="13" xfId="0" applyNumberFormat="1" applyFont="1" applyFill="1" applyBorder="1" applyAlignment="1" applyProtection="1">
      <alignment horizontal="center" vertical="center"/>
      <protection locked="0"/>
    </xf>
    <xf numFmtId="44" fontId="10" fillId="7" borderId="72" xfId="0" applyNumberFormat="1" applyFont="1" applyFill="1" applyBorder="1" applyAlignment="1">
      <alignment horizontal="center" vertical="center"/>
    </xf>
    <xf numFmtId="44" fontId="10" fillId="7" borderId="73" xfId="0" applyNumberFormat="1" applyFont="1" applyFill="1" applyBorder="1" applyAlignment="1">
      <alignment horizontal="center" vertical="center"/>
    </xf>
    <xf numFmtId="44" fontId="10" fillId="7" borderId="75" xfId="0" applyNumberFormat="1" applyFont="1" applyFill="1" applyBorder="1" applyAlignment="1">
      <alignment horizontal="center" vertical="center"/>
    </xf>
    <xf numFmtId="44" fontId="3" fillId="14" borderId="74" xfId="0" applyNumberFormat="1" applyFont="1" applyFill="1" applyBorder="1" applyAlignment="1">
      <alignment horizontal="center" vertical="center"/>
    </xf>
    <xf numFmtId="1" fontId="9" fillId="5" borderId="35" xfId="0" applyNumberFormat="1" applyFont="1" applyFill="1" applyBorder="1" applyAlignment="1">
      <alignment horizontal="center" vertical="center"/>
    </xf>
    <xf numFmtId="164" fontId="3" fillId="7" borderId="77" xfId="0" applyNumberFormat="1" applyFont="1" applyFill="1" applyBorder="1" applyAlignment="1">
      <alignment horizontal="center" vertical="center"/>
    </xf>
    <xf numFmtId="164" fontId="9" fillId="5" borderId="76" xfId="0" applyNumberFormat="1" applyFont="1" applyFill="1" applyBorder="1" applyAlignment="1">
      <alignment horizontal="center" vertical="center"/>
    </xf>
    <xf numFmtId="0" fontId="9" fillId="5" borderId="70" xfId="0" applyFont="1" applyFill="1" applyBorder="1" applyAlignment="1">
      <alignment horizontal="center" vertical="center"/>
    </xf>
    <xf numFmtId="0" fontId="9" fillId="5" borderId="29" xfId="0" applyFont="1" applyFill="1" applyBorder="1" applyAlignment="1">
      <alignment horizontal="center" vertical="center"/>
    </xf>
    <xf numFmtId="0" fontId="9" fillId="5" borderId="35" xfId="0" applyFont="1" applyFill="1" applyBorder="1" applyAlignment="1">
      <alignment horizontal="center" vertical="center"/>
    </xf>
    <xf numFmtId="0" fontId="9" fillId="5" borderId="29" xfId="0" applyNumberFormat="1" applyFont="1" applyFill="1" applyBorder="1" applyAlignment="1">
      <alignment horizontal="center" vertical="center"/>
    </xf>
    <xf numFmtId="0" fontId="10" fillId="2" borderId="31" xfId="0" applyNumberFormat="1" applyFont="1" applyFill="1" applyBorder="1" applyAlignment="1" applyProtection="1">
      <alignment horizontal="center" vertical="center"/>
      <protection locked="0"/>
    </xf>
    <xf numFmtId="0" fontId="10" fillId="2" borderId="33" xfId="0" applyNumberFormat="1" applyFont="1" applyFill="1" applyBorder="1" applyAlignment="1" applyProtection="1">
      <alignment horizontal="center" vertical="center"/>
      <protection locked="0"/>
    </xf>
    <xf numFmtId="0" fontId="10" fillId="2" borderId="34" xfId="0" applyNumberFormat="1" applyFont="1" applyFill="1" applyBorder="1" applyAlignment="1" applyProtection="1">
      <alignment horizontal="center" vertical="center"/>
      <protection locked="0"/>
    </xf>
    <xf numFmtId="0" fontId="6" fillId="6" borderId="19" xfId="0" applyFont="1" applyFill="1" applyBorder="1" applyAlignment="1">
      <alignment horizontal="center" vertical="center" wrapText="1"/>
    </xf>
    <xf numFmtId="0" fontId="10" fillId="7" borderId="5" xfId="1" applyNumberFormat="1" applyFont="1" applyFill="1" applyBorder="1" applyAlignment="1">
      <alignment horizontal="center" vertical="center"/>
    </xf>
    <xf numFmtId="0" fontId="10" fillId="7" borderId="7" xfId="1" applyNumberFormat="1" applyFont="1" applyFill="1" applyBorder="1" applyAlignment="1">
      <alignment horizontal="center" vertical="center"/>
    </xf>
    <xf numFmtId="44" fontId="3" fillId="13" borderId="74" xfId="0" applyNumberFormat="1" applyFont="1" applyFill="1" applyBorder="1" applyAlignment="1">
      <alignment horizontal="center" vertical="center"/>
    </xf>
    <xf numFmtId="44" fontId="3" fillId="7" borderId="80" xfId="0" applyNumberFormat="1" applyFont="1" applyFill="1" applyBorder="1" applyAlignment="1" applyProtection="1">
      <alignment horizontal="center" vertical="center"/>
    </xf>
    <xf numFmtId="44" fontId="3" fillId="7" borderId="81" xfId="0" applyNumberFormat="1" applyFont="1" applyFill="1" applyBorder="1" applyAlignment="1" applyProtection="1">
      <alignment horizontal="center" vertical="center"/>
    </xf>
    <xf numFmtId="44" fontId="3" fillId="7" borderId="82" xfId="0" applyNumberFormat="1" applyFont="1" applyFill="1" applyBorder="1" applyAlignment="1" applyProtection="1">
      <alignment horizontal="center" vertical="center"/>
    </xf>
    <xf numFmtId="44" fontId="10" fillId="7" borderId="33" xfId="0" applyNumberFormat="1" applyFont="1" applyFill="1" applyBorder="1" applyAlignment="1" applyProtection="1">
      <alignment horizontal="center" vertical="center"/>
    </xf>
    <xf numFmtId="0" fontId="10" fillId="7" borderId="3" xfId="0" applyFont="1" applyFill="1" applyBorder="1" applyAlignment="1" applyProtection="1">
      <alignment horizontal="center" vertical="center"/>
    </xf>
    <xf numFmtId="0" fontId="10" fillId="7" borderId="5" xfId="0" applyFont="1" applyFill="1" applyBorder="1" applyAlignment="1" applyProtection="1">
      <alignment horizontal="center" vertical="center"/>
    </xf>
    <xf numFmtId="0" fontId="1" fillId="2" borderId="61" xfId="0" applyFont="1" applyFill="1" applyBorder="1" applyAlignment="1" applyProtection="1">
      <alignment horizontal="center" vertical="center"/>
      <protection locked="0"/>
    </xf>
    <xf numFmtId="1" fontId="8" fillId="0" borderId="13" xfId="0" applyNumberFormat="1" applyFont="1" applyFill="1" applyBorder="1" applyAlignment="1" applyProtection="1">
      <alignment horizontal="center" vertical="center"/>
      <protection locked="0"/>
    </xf>
    <xf numFmtId="2" fontId="8" fillId="7" borderId="1" xfId="0" applyNumberFormat="1" applyFont="1" applyFill="1" applyBorder="1" applyAlignment="1">
      <alignment horizontal="center" vertical="center"/>
    </xf>
    <xf numFmtId="2" fontId="9" fillId="5" borderId="70" xfId="0" applyNumberFormat="1" applyFont="1" applyFill="1" applyBorder="1" applyAlignment="1">
      <alignment horizontal="center" vertical="center"/>
    </xf>
    <xf numFmtId="0" fontId="9" fillId="5" borderId="43" xfId="0" applyFont="1" applyFill="1" applyBorder="1" applyAlignment="1">
      <alignment horizontal="center" vertical="center"/>
    </xf>
    <xf numFmtId="1" fontId="9" fillId="5" borderId="29" xfId="0" applyNumberFormat="1" applyFont="1" applyFill="1" applyBorder="1" applyAlignment="1">
      <alignment horizontal="center" vertical="center"/>
    </xf>
    <xf numFmtId="1" fontId="9" fillId="5" borderId="43" xfId="0" applyNumberFormat="1" applyFont="1" applyFill="1" applyBorder="1" applyAlignment="1">
      <alignment horizontal="center" vertical="center"/>
    </xf>
    <xf numFmtId="0" fontId="10" fillId="7" borderId="8" xfId="0" applyNumberFormat="1" applyFont="1" applyFill="1" applyBorder="1" applyAlignment="1" applyProtection="1">
      <alignment horizontal="center" vertical="center"/>
    </xf>
    <xf numFmtId="9" fontId="10" fillId="0" borderId="9" xfId="1" applyNumberFormat="1" applyFont="1" applyFill="1" applyBorder="1" applyAlignment="1" applyProtection="1">
      <alignment horizontal="center" vertical="center"/>
      <protection locked="0"/>
    </xf>
    <xf numFmtId="44" fontId="3" fillId="7" borderId="83" xfId="0" applyNumberFormat="1" applyFont="1" applyFill="1" applyBorder="1" applyAlignment="1">
      <alignment horizontal="center" vertical="center"/>
    </xf>
    <xf numFmtId="44" fontId="3" fillId="7" borderId="81" xfId="0" applyNumberFormat="1" applyFont="1" applyFill="1" applyBorder="1" applyAlignment="1">
      <alignment horizontal="center" vertical="center"/>
    </xf>
    <xf numFmtId="44" fontId="3" fillId="7" borderId="82" xfId="0" applyNumberFormat="1" applyFont="1" applyFill="1" applyBorder="1" applyAlignment="1">
      <alignment horizontal="center" vertical="center"/>
    </xf>
    <xf numFmtId="0" fontId="1" fillId="2" borderId="63" xfId="0" applyFont="1" applyFill="1" applyBorder="1" applyAlignment="1" applyProtection="1">
      <alignment horizontal="center" vertical="center"/>
      <protection locked="0"/>
    </xf>
    <xf numFmtId="1" fontId="8" fillId="2" borderId="4" xfId="0" applyNumberFormat="1" applyFont="1" applyFill="1" applyBorder="1" applyAlignment="1" applyProtection="1">
      <alignment horizontal="center" vertical="center"/>
      <protection locked="0"/>
    </xf>
    <xf numFmtId="1" fontId="8" fillId="2" borderId="61" xfId="0" applyNumberFormat="1" applyFont="1" applyFill="1" applyBorder="1" applyAlignment="1" applyProtection="1">
      <alignment horizontal="center" vertical="center"/>
      <protection locked="0"/>
    </xf>
    <xf numFmtId="1" fontId="8" fillId="2" borderId="6" xfId="0" applyNumberFormat="1" applyFont="1" applyFill="1" applyBorder="1" applyAlignment="1" applyProtection="1">
      <alignment horizontal="center" vertical="center"/>
      <protection locked="0"/>
    </xf>
    <xf numFmtId="0" fontId="28" fillId="0" borderId="0" xfId="0" applyFont="1" applyBorder="1" applyAlignment="1">
      <alignment vertical="center"/>
    </xf>
    <xf numFmtId="164" fontId="9" fillId="5" borderId="76" xfId="0" applyNumberFormat="1" applyFont="1" applyFill="1" applyBorder="1" applyAlignment="1" applyProtection="1">
      <alignment horizontal="center" vertical="center"/>
    </xf>
    <xf numFmtId="44" fontId="10" fillId="0" borderId="31" xfId="0" applyNumberFormat="1" applyFont="1" applyFill="1" applyBorder="1" applyAlignment="1" applyProtection="1">
      <alignment horizontal="center" vertical="center"/>
      <protection locked="0"/>
    </xf>
    <xf numFmtId="44" fontId="10" fillId="0" borderId="33" xfId="0" applyNumberFormat="1" applyFont="1" applyFill="1" applyBorder="1" applyAlignment="1" applyProtection="1">
      <alignment horizontal="center" vertical="center"/>
      <protection locked="0"/>
    </xf>
    <xf numFmtId="44" fontId="3" fillId="5" borderId="29" xfId="0" applyNumberFormat="1" applyFont="1" applyFill="1" applyBorder="1" applyAlignment="1" applyProtection="1">
      <alignment horizontal="center" vertical="center"/>
    </xf>
    <xf numFmtId="44" fontId="3" fillId="5" borderId="36" xfId="0" applyNumberFormat="1" applyFont="1" applyFill="1" applyBorder="1" applyAlignment="1" applyProtection="1">
      <alignment horizontal="center" vertical="center"/>
    </xf>
    <xf numFmtId="44" fontId="10" fillId="0" borderId="32" xfId="0" applyNumberFormat="1" applyFont="1" applyFill="1" applyBorder="1" applyAlignment="1" applyProtection="1">
      <alignment horizontal="center" vertical="center"/>
      <protection locked="0"/>
    </xf>
    <xf numFmtId="44" fontId="3" fillId="5" borderId="35" xfId="0" applyNumberFormat="1" applyFont="1" applyFill="1" applyBorder="1" applyAlignment="1" applyProtection="1">
      <alignment horizontal="center" vertical="center"/>
    </xf>
    <xf numFmtId="44" fontId="3" fillId="7" borderId="84" xfId="0" applyNumberFormat="1" applyFont="1" applyFill="1" applyBorder="1" applyAlignment="1" applyProtection="1">
      <alignment horizontal="center" vertical="center"/>
    </xf>
    <xf numFmtId="44" fontId="3" fillId="7" borderId="85" xfId="0" applyNumberFormat="1" applyFont="1" applyFill="1" applyBorder="1" applyAlignment="1" applyProtection="1">
      <alignment horizontal="center" vertical="center"/>
    </xf>
    <xf numFmtId="44" fontId="3" fillId="7" borderId="86" xfId="0" applyNumberFormat="1" applyFont="1" applyFill="1" applyBorder="1" applyAlignment="1" applyProtection="1">
      <alignment horizontal="center" vertical="center"/>
    </xf>
    <xf numFmtId="44" fontId="3" fillId="13" borderId="74" xfId="0" applyNumberFormat="1" applyFont="1" applyFill="1" applyBorder="1" applyAlignment="1" applyProtection="1">
      <alignment horizontal="center" vertical="center"/>
    </xf>
    <xf numFmtId="0" fontId="10" fillId="0" borderId="31" xfId="0" applyNumberFormat="1" applyFont="1" applyFill="1" applyBorder="1" applyAlignment="1" applyProtection="1">
      <alignment horizontal="center" vertical="center"/>
      <protection locked="0"/>
    </xf>
    <xf numFmtId="0" fontId="10" fillId="0" borderId="8" xfId="0" applyNumberFormat="1" applyFont="1" applyFill="1" applyBorder="1" applyAlignment="1" applyProtection="1">
      <alignment horizontal="center" vertical="center"/>
      <protection locked="0"/>
    </xf>
    <xf numFmtId="0" fontId="10" fillId="0" borderId="1" xfId="0" applyNumberFormat="1" applyFont="1" applyFill="1" applyBorder="1" applyAlignment="1" applyProtection="1">
      <alignment horizontal="center" vertical="center"/>
      <protection locked="0"/>
    </xf>
    <xf numFmtId="0" fontId="10" fillId="0" borderId="5" xfId="0" applyNumberFormat="1" applyFont="1" applyFill="1" applyBorder="1" applyAlignment="1" applyProtection="1">
      <alignment horizontal="center" vertical="center"/>
      <protection locked="0"/>
    </xf>
    <xf numFmtId="0" fontId="10" fillId="0" borderId="33" xfId="0" applyNumberFormat="1" applyFont="1" applyFill="1" applyBorder="1" applyAlignment="1" applyProtection="1">
      <alignment horizontal="center" vertical="center"/>
      <protection locked="0"/>
    </xf>
    <xf numFmtId="0" fontId="10" fillId="0" borderId="34" xfId="0" applyNumberFormat="1" applyFont="1" applyFill="1" applyBorder="1" applyAlignment="1" applyProtection="1">
      <alignment horizontal="center" vertical="center"/>
      <protection locked="0"/>
    </xf>
    <xf numFmtId="0" fontId="10" fillId="0" borderId="9" xfId="0" applyNumberFormat="1" applyFont="1" applyFill="1" applyBorder="1" applyAlignment="1" applyProtection="1">
      <alignment horizontal="center" vertical="center"/>
      <protection locked="0"/>
    </xf>
    <xf numFmtId="0" fontId="10" fillId="0" borderId="7" xfId="0" applyNumberFormat="1" applyFont="1" applyFill="1" applyBorder="1" applyAlignment="1" applyProtection="1">
      <alignment horizontal="center" vertical="center"/>
      <protection locked="0"/>
    </xf>
    <xf numFmtId="0" fontId="3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22" fillId="0" borderId="0" xfId="0" applyFont="1" applyBorder="1" applyAlignment="1">
      <alignment vertical="center"/>
    </xf>
    <xf numFmtId="0" fontId="9" fillId="0" borderId="13" xfId="0" applyNumberFormat="1" applyFont="1" applyFill="1" applyBorder="1" applyAlignment="1" applyProtection="1">
      <alignment horizontal="center" vertical="center"/>
      <protection locked="0"/>
    </xf>
    <xf numFmtId="1" fontId="8" fillId="2" borderId="13" xfId="0" applyNumberFormat="1" applyFont="1" applyFill="1" applyBorder="1" applyAlignment="1" applyProtection="1">
      <alignment horizontal="center" vertical="center"/>
      <protection locked="0"/>
    </xf>
    <xf numFmtId="2" fontId="9" fillId="7" borderId="13" xfId="0" applyNumberFormat="1" applyFont="1" applyFill="1" applyBorder="1" applyAlignment="1">
      <alignment horizontal="center" vertical="center"/>
    </xf>
    <xf numFmtId="0" fontId="1" fillId="2" borderId="87" xfId="0" applyFont="1" applyFill="1" applyBorder="1" applyAlignment="1" applyProtection="1">
      <alignment horizontal="center" vertical="center"/>
    </xf>
    <xf numFmtId="44" fontId="1" fillId="2" borderId="87" xfId="0" applyNumberFormat="1" applyFont="1" applyFill="1" applyBorder="1" applyAlignment="1" applyProtection="1">
      <alignment horizontal="center" vertical="center"/>
    </xf>
    <xf numFmtId="0" fontId="1" fillId="2" borderId="88" xfId="0" applyFont="1" applyFill="1" applyBorder="1" applyAlignment="1" applyProtection="1">
      <alignment horizontal="center" vertical="center"/>
    </xf>
    <xf numFmtId="44" fontId="1" fillId="2" borderId="88" xfId="0" applyNumberFormat="1" applyFont="1" applyFill="1" applyBorder="1" applyAlignment="1" applyProtection="1">
      <alignment horizontal="center" vertical="center"/>
    </xf>
    <xf numFmtId="0" fontId="9" fillId="5" borderId="89" xfId="0" applyFont="1" applyFill="1" applyBorder="1" applyAlignment="1" applyProtection="1">
      <alignment horizontal="center" vertical="center"/>
    </xf>
    <xf numFmtId="44" fontId="9" fillId="5" borderId="90" xfId="0" applyNumberFormat="1" applyFont="1" applyFill="1" applyBorder="1" applyAlignment="1" applyProtection="1">
      <alignment vertical="center"/>
    </xf>
    <xf numFmtId="0" fontId="26" fillId="0" borderId="52" xfId="0" applyFont="1" applyBorder="1" applyAlignment="1">
      <alignment vertical="center"/>
    </xf>
    <xf numFmtId="0" fontId="18" fillId="3" borderId="44" xfId="0" applyFont="1" applyFill="1" applyBorder="1" applyAlignment="1">
      <alignment horizontal="center" vertical="center" wrapText="1"/>
    </xf>
    <xf numFmtId="0" fontId="18" fillId="3" borderId="51" xfId="0" applyFont="1" applyFill="1" applyBorder="1" applyAlignment="1">
      <alignment horizontal="center" vertical="center" wrapText="1"/>
    </xf>
    <xf numFmtId="0" fontId="18" fillId="3" borderId="49" xfId="0" applyFont="1" applyFill="1" applyBorder="1" applyAlignment="1">
      <alignment horizontal="center" vertical="center" wrapText="1"/>
    </xf>
    <xf numFmtId="0" fontId="18" fillId="10" borderId="53" xfId="0" applyFont="1" applyFill="1" applyBorder="1" applyAlignment="1">
      <alignment horizontal="center" vertical="center" wrapText="1"/>
    </xf>
    <xf numFmtId="0" fontId="18" fillId="10" borderId="54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8" fontId="24" fillId="9" borderId="47" xfId="0" applyNumberFormat="1" applyFont="1" applyFill="1" applyBorder="1" applyAlignment="1">
      <alignment horizontal="center" vertical="center" wrapText="1"/>
    </xf>
    <xf numFmtId="0" fontId="24" fillId="9" borderId="48" xfId="0" applyFont="1" applyFill="1" applyBorder="1" applyAlignment="1">
      <alignment horizontal="center" vertical="center" wrapText="1"/>
    </xf>
    <xf numFmtId="0" fontId="18" fillId="10" borderId="44" xfId="0" applyFont="1" applyFill="1" applyBorder="1" applyAlignment="1">
      <alignment horizontal="center" vertical="center" wrapText="1"/>
    </xf>
    <xf numFmtId="0" fontId="18" fillId="10" borderId="51" xfId="0" applyFont="1" applyFill="1" applyBorder="1" applyAlignment="1">
      <alignment horizontal="center" vertical="center" wrapText="1"/>
    </xf>
    <xf numFmtId="0" fontId="18" fillId="10" borderId="49" xfId="0" applyFont="1" applyFill="1" applyBorder="1" applyAlignment="1">
      <alignment horizontal="center" vertical="center" wrapText="1"/>
    </xf>
    <xf numFmtId="44" fontId="3" fillId="5" borderId="35" xfId="0" applyNumberFormat="1" applyFont="1" applyFill="1" applyBorder="1" applyAlignment="1">
      <alignment horizontal="center" vertical="center"/>
    </xf>
    <xf numFmtId="44" fontId="3" fillId="5" borderId="43" xfId="0" applyNumberFormat="1" applyFont="1" applyFill="1" applyBorder="1" applyAlignment="1">
      <alignment horizontal="center" vertical="center"/>
    </xf>
    <xf numFmtId="44" fontId="3" fillId="5" borderId="36" xfId="0" applyNumberFormat="1" applyFont="1" applyFill="1" applyBorder="1" applyAlignment="1">
      <alignment horizontal="center" vertical="center"/>
    </xf>
    <xf numFmtId="0" fontId="6" fillId="8" borderId="78" xfId="0" applyFont="1" applyFill="1" applyBorder="1" applyAlignment="1">
      <alignment horizontal="center" vertical="center" wrapText="1"/>
    </xf>
    <xf numFmtId="0" fontId="6" fillId="8" borderId="79" xfId="0" applyFont="1" applyFill="1" applyBorder="1" applyAlignment="1">
      <alignment horizontal="center" vertical="center" wrapText="1"/>
    </xf>
    <xf numFmtId="44" fontId="10" fillId="7" borderId="64" xfId="0" applyNumberFormat="1" applyFont="1" applyFill="1" applyBorder="1" applyAlignment="1" applyProtection="1">
      <alignment horizontal="center" vertical="center"/>
    </xf>
    <xf numFmtId="44" fontId="10" fillId="7" borderId="65" xfId="0" applyNumberFormat="1" applyFont="1" applyFill="1" applyBorder="1" applyAlignment="1" applyProtection="1">
      <alignment horizontal="center" vertical="center"/>
    </xf>
    <xf numFmtId="44" fontId="10" fillId="7" borderId="66" xfId="0" applyNumberFormat="1" applyFont="1" applyFill="1" applyBorder="1" applyAlignment="1" applyProtection="1">
      <alignment horizontal="center" vertical="center"/>
    </xf>
    <xf numFmtId="44" fontId="10" fillId="7" borderId="32" xfId="0" applyNumberFormat="1" applyFont="1" applyFill="1" applyBorder="1" applyAlignment="1" applyProtection="1">
      <alignment horizontal="center" vertical="center"/>
    </xf>
    <xf numFmtId="44" fontId="10" fillId="7" borderId="40" xfId="0" applyNumberFormat="1" applyFont="1" applyFill="1" applyBorder="1" applyAlignment="1" applyProtection="1">
      <alignment horizontal="center" vertical="center"/>
    </xf>
    <xf numFmtId="44" fontId="10" fillId="7" borderId="33" xfId="0" applyNumberFormat="1" applyFont="1" applyFill="1" applyBorder="1" applyAlignment="1" applyProtection="1">
      <alignment horizontal="center" vertical="center"/>
    </xf>
    <xf numFmtId="0" fontId="6" fillId="6" borderId="27" xfId="0" applyFont="1" applyFill="1" applyBorder="1" applyAlignment="1">
      <alignment horizontal="center" vertical="center" wrapText="1"/>
    </xf>
    <xf numFmtId="0" fontId="6" fillId="6" borderId="37" xfId="0" applyFont="1" applyFill="1" applyBorder="1" applyAlignment="1">
      <alignment horizontal="center" vertical="center" wrapText="1"/>
    </xf>
    <xf numFmtId="0" fontId="6" fillId="6" borderId="41" xfId="0" applyFont="1" applyFill="1" applyBorder="1" applyAlignment="1">
      <alignment horizontal="center" vertical="center" wrapText="1"/>
    </xf>
    <xf numFmtId="0" fontId="6" fillId="6" borderId="0" xfId="0" applyFont="1" applyFill="1" applyBorder="1" applyAlignment="1">
      <alignment horizontal="center" vertical="center" wrapText="1"/>
    </xf>
    <xf numFmtId="0" fontId="6" fillId="6" borderId="42" xfId="0" applyFont="1" applyFill="1" applyBorder="1" applyAlignment="1">
      <alignment horizontal="center" vertical="center" wrapText="1"/>
    </xf>
    <xf numFmtId="0" fontId="6" fillId="6" borderId="38" xfId="0" applyFont="1" applyFill="1" applyBorder="1" applyAlignment="1">
      <alignment horizontal="center" vertical="center" wrapText="1"/>
    </xf>
    <xf numFmtId="0" fontId="6" fillId="6" borderId="58" xfId="0" applyFont="1" applyFill="1" applyBorder="1" applyAlignment="1">
      <alignment horizontal="center" vertical="center" wrapText="1"/>
    </xf>
    <xf numFmtId="0" fontId="6" fillId="6" borderId="60" xfId="0" applyFont="1" applyFill="1" applyBorder="1" applyAlignment="1">
      <alignment horizontal="center" vertical="center" wrapText="1"/>
    </xf>
    <xf numFmtId="0" fontId="6" fillId="6" borderId="16" xfId="0" applyFont="1" applyFill="1" applyBorder="1" applyAlignment="1">
      <alignment horizontal="center" vertical="center" wrapText="1"/>
    </xf>
    <xf numFmtId="0" fontId="6" fillId="6" borderId="17" xfId="0" applyFont="1" applyFill="1" applyBorder="1" applyAlignment="1">
      <alignment horizontal="center" vertical="center" wrapText="1"/>
    </xf>
    <xf numFmtId="0" fontId="1" fillId="2" borderId="40" xfId="0" applyFont="1" applyFill="1" applyBorder="1" applyAlignment="1" applyProtection="1">
      <alignment horizontal="center" vertical="center"/>
      <protection locked="0"/>
    </xf>
    <xf numFmtId="0" fontId="1" fillId="2" borderId="33" xfId="0" applyFont="1" applyFill="1" applyBorder="1" applyAlignment="1" applyProtection="1">
      <alignment horizontal="center" vertical="center"/>
      <protection locked="0"/>
    </xf>
    <xf numFmtId="0" fontId="6" fillId="4" borderId="23" xfId="0" applyFont="1" applyFill="1" applyBorder="1" applyAlignment="1">
      <alignment horizontal="center" vertical="center"/>
    </xf>
    <xf numFmtId="0" fontId="6" fillId="4" borderId="26" xfId="0" applyFont="1" applyFill="1" applyBorder="1" applyAlignment="1">
      <alignment horizontal="center" vertical="center"/>
    </xf>
    <xf numFmtId="0" fontId="6" fillId="4" borderId="16" xfId="0" applyFont="1" applyFill="1" applyBorder="1" applyAlignment="1">
      <alignment horizontal="center" vertical="center"/>
    </xf>
    <xf numFmtId="0" fontId="6" fillId="4" borderId="17" xfId="0" applyFont="1" applyFill="1" applyBorder="1" applyAlignment="1">
      <alignment horizontal="center" vertical="center"/>
    </xf>
    <xf numFmtId="0" fontId="6" fillId="6" borderId="55" xfId="0" applyFont="1" applyFill="1" applyBorder="1" applyAlignment="1">
      <alignment horizontal="center" vertical="center"/>
    </xf>
    <xf numFmtId="0" fontId="6" fillId="6" borderId="56" xfId="0" applyFont="1" applyFill="1" applyBorder="1" applyAlignment="1">
      <alignment horizontal="center" vertical="center"/>
    </xf>
    <xf numFmtId="0" fontId="6" fillId="6" borderId="57" xfId="0" applyFont="1" applyFill="1" applyBorder="1" applyAlignment="1">
      <alignment horizontal="center" vertical="center"/>
    </xf>
    <xf numFmtId="0" fontId="9" fillId="5" borderId="70" xfId="0" applyFont="1" applyFill="1" applyBorder="1" applyAlignment="1">
      <alignment horizontal="center" vertical="center"/>
    </xf>
    <xf numFmtId="0" fontId="9" fillId="5" borderId="71" xfId="0" applyFont="1" applyFill="1" applyBorder="1" applyAlignment="1">
      <alignment horizontal="center" vertical="center"/>
    </xf>
    <xf numFmtId="0" fontId="3" fillId="5" borderId="70" xfId="0" applyFont="1" applyFill="1" applyBorder="1" applyAlignment="1">
      <alignment horizontal="center" vertical="center"/>
    </xf>
    <xf numFmtId="0" fontId="3" fillId="5" borderId="71" xfId="0" applyFont="1" applyFill="1" applyBorder="1" applyAlignment="1">
      <alignment horizontal="center" vertical="center"/>
    </xf>
    <xf numFmtId="44" fontId="10" fillId="7" borderId="32" xfId="0" applyNumberFormat="1" applyFont="1" applyFill="1" applyBorder="1" applyAlignment="1">
      <alignment horizontal="center" vertical="center"/>
    </xf>
    <xf numFmtId="44" fontId="10" fillId="7" borderId="40" xfId="0" applyNumberFormat="1" applyFont="1" applyFill="1" applyBorder="1" applyAlignment="1">
      <alignment horizontal="center" vertical="center"/>
    </xf>
    <xf numFmtId="44" fontId="10" fillId="7" borderId="33" xfId="0" applyNumberFormat="1" applyFont="1" applyFill="1" applyBorder="1" applyAlignment="1">
      <alignment horizontal="center" vertical="center"/>
    </xf>
    <xf numFmtId="0" fontId="6" fillId="6" borderId="18" xfId="0" applyFont="1" applyFill="1" applyBorder="1" applyAlignment="1">
      <alignment horizontal="center" vertical="center" wrapText="1"/>
    </xf>
    <xf numFmtId="0" fontId="6" fillId="6" borderId="55" xfId="0" applyFont="1" applyFill="1" applyBorder="1" applyAlignment="1">
      <alignment horizontal="center" vertical="center" wrapText="1"/>
    </xf>
    <xf numFmtId="0" fontId="6" fillId="6" borderId="56" xfId="0" applyFont="1" applyFill="1" applyBorder="1" applyAlignment="1">
      <alignment horizontal="center" vertical="center" wrapText="1"/>
    </xf>
    <xf numFmtId="0" fontId="6" fillId="6" borderId="57" xfId="0" applyFont="1" applyFill="1" applyBorder="1" applyAlignment="1">
      <alignment horizontal="center" vertical="center" wrapText="1"/>
    </xf>
    <xf numFmtId="0" fontId="6" fillId="8" borderId="67" xfId="0" applyFont="1" applyFill="1" applyBorder="1" applyAlignment="1">
      <alignment horizontal="center" vertical="center" wrapText="1"/>
    </xf>
    <xf numFmtId="0" fontId="6" fillId="8" borderId="68" xfId="0" applyFont="1" applyFill="1" applyBorder="1" applyAlignment="1">
      <alignment horizontal="center" vertical="center" wrapText="1"/>
    </xf>
    <xf numFmtId="0" fontId="6" fillId="8" borderId="28" xfId="0" applyFont="1" applyFill="1" applyBorder="1" applyAlignment="1">
      <alignment horizontal="center" vertical="center" wrapText="1"/>
    </xf>
    <xf numFmtId="0" fontId="6" fillId="8" borderId="39" xfId="0" applyFont="1" applyFill="1" applyBorder="1" applyAlignment="1">
      <alignment horizontal="center" vertical="center" wrapText="1"/>
    </xf>
    <xf numFmtId="0" fontId="6" fillId="6" borderId="59" xfId="0" applyFont="1" applyFill="1" applyBorder="1" applyAlignment="1">
      <alignment horizontal="center" vertical="center" wrapText="1"/>
    </xf>
    <xf numFmtId="0" fontId="3" fillId="5" borderId="36" xfId="0" applyFont="1" applyFill="1" applyBorder="1" applyAlignment="1">
      <alignment horizontal="center" vertical="center"/>
    </xf>
    <xf numFmtId="0" fontId="6" fillId="6" borderId="28" xfId="0" applyFont="1" applyFill="1" applyBorder="1" applyAlignment="1">
      <alignment horizontal="center" vertical="center" wrapText="1"/>
    </xf>
    <xf numFmtId="0" fontId="6" fillId="6" borderId="39" xfId="0" applyFont="1" applyFill="1" applyBorder="1" applyAlignment="1">
      <alignment horizontal="center" vertical="center" wrapText="1"/>
    </xf>
  </cellXfs>
  <cellStyles count="2">
    <cellStyle name="Normal" xfId="0" builtinId="0"/>
    <cellStyle name="Pourcentage" xfId="1" builtinId="5"/>
  </cellStyles>
  <dxfs count="0"/>
  <tableStyles count="0" defaultTableStyle="TableStyleMedium2" defaultPivotStyle="PivotStyleLight16"/>
  <colors>
    <mruColors>
      <color rgb="FFB4D4EE"/>
      <color rgb="FF76B531"/>
      <color rgb="FFCAE0F2"/>
      <color rgb="FF2FAD66"/>
      <color rgb="FFFFCC99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3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3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3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3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</xdr:col>
      <xdr:colOff>1098177</xdr:colOff>
      <xdr:row>5</xdr:row>
      <xdr:rowOff>39446</xdr:rowOff>
    </xdr:to>
    <xdr:pic>
      <xdr:nvPicPr>
        <xdr:cNvPr id="2" name="Image 1" descr="J:\SREAA\1-Service\11-Secretariat\114-Modeles\Logo\logo_2022\PREF_region_Grand_Est_RVB_550_cle8a6dea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98177" cy="9919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380539</xdr:colOff>
      <xdr:row>0</xdr:row>
      <xdr:rowOff>197213</xdr:rowOff>
    </xdr:from>
    <xdr:to>
      <xdr:col>2</xdr:col>
      <xdr:colOff>1484313</xdr:colOff>
      <xdr:row>4</xdr:row>
      <xdr:rowOff>63500</xdr:rowOff>
    </xdr:to>
    <xdr:pic>
      <xdr:nvPicPr>
        <xdr:cNvPr id="3" name="Image 2" descr="« Les territoires ont entre leurs mains la plupart des compétences ...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/>
      </xdr:blipFill>
      <xdr:spPr bwMode="auto">
        <a:xfrm>
          <a:off x="1637839" y="197213"/>
          <a:ext cx="1105361" cy="628287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</xdr:col>
      <xdr:colOff>1098177</xdr:colOff>
      <xdr:row>5</xdr:row>
      <xdr:rowOff>39446</xdr:rowOff>
    </xdr:to>
    <xdr:pic>
      <xdr:nvPicPr>
        <xdr:cNvPr id="4" name="Image 3" descr="J:\SREAA\1-Service\11-Secretariat\114-Modeles\Logo\logo_2022\PREF_region_Grand_Est_RVB_550_cle8a6dea.jpg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098176" cy="9919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380539</xdr:colOff>
      <xdr:row>0</xdr:row>
      <xdr:rowOff>197213</xdr:rowOff>
    </xdr:from>
    <xdr:to>
      <xdr:col>3</xdr:col>
      <xdr:colOff>571500</xdr:colOff>
      <xdr:row>4</xdr:row>
      <xdr:rowOff>63500</xdr:rowOff>
    </xdr:to>
    <xdr:pic>
      <xdr:nvPicPr>
        <xdr:cNvPr id="5" name="Image 4" descr="« Les territoires ont entre leurs mains la plupart des compétences ...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/>
      </xdr:blipFill>
      <xdr:spPr bwMode="auto">
        <a:xfrm>
          <a:off x="1634664" y="197213"/>
          <a:ext cx="1103774" cy="628287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</xdr:col>
      <xdr:colOff>1098177</xdr:colOff>
      <xdr:row>5</xdr:row>
      <xdr:rowOff>39446</xdr:rowOff>
    </xdr:to>
    <xdr:pic>
      <xdr:nvPicPr>
        <xdr:cNvPr id="2" name="Image 1" descr="J:\SREAA\1-Service\11-Secretariat\114-Modeles\Logo\logo_2022\PREF_region_Grand_Est_RVB_550_cle8a6dea.jp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98177" cy="9919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380539</xdr:colOff>
      <xdr:row>0</xdr:row>
      <xdr:rowOff>197213</xdr:rowOff>
    </xdr:from>
    <xdr:to>
      <xdr:col>3</xdr:col>
      <xdr:colOff>571500</xdr:colOff>
      <xdr:row>4</xdr:row>
      <xdr:rowOff>63500</xdr:rowOff>
    </xdr:to>
    <xdr:pic>
      <xdr:nvPicPr>
        <xdr:cNvPr id="3" name="Image 2" descr="« Les territoires ont entre leurs mains la plupart des compétences ...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/>
      </xdr:blipFill>
      <xdr:spPr bwMode="auto">
        <a:xfrm>
          <a:off x="1637839" y="197213"/>
          <a:ext cx="1105361" cy="628287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</xdr:col>
      <xdr:colOff>1098177</xdr:colOff>
      <xdr:row>5</xdr:row>
      <xdr:rowOff>39446</xdr:rowOff>
    </xdr:to>
    <xdr:pic>
      <xdr:nvPicPr>
        <xdr:cNvPr id="2" name="Image 1" descr="J:\SREAA\1-Service\11-Secretariat\114-Modeles\Logo\logo_2022\PREF_region_Grand_Est_RVB_550_cle8a6dea.jp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98177" cy="9919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380539</xdr:colOff>
      <xdr:row>0</xdr:row>
      <xdr:rowOff>197213</xdr:rowOff>
    </xdr:from>
    <xdr:to>
      <xdr:col>3</xdr:col>
      <xdr:colOff>571500</xdr:colOff>
      <xdr:row>4</xdr:row>
      <xdr:rowOff>63500</xdr:rowOff>
    </xdr:to>
    <xdr:pic>
      <xdr:nvPicPr>
        <xdr:cNvPr id="3" name="Image 2" descr="« Les territoires ont entre leurs mains la plupart des compétences ...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/>
      </xdr:blipFill>
      <xdr:spPr bwMode="auto">
        <a:xfrm>
          <a:off x="1637839" y="197213"/>
          <a:ext cx="1105361" cy="628287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1098177</xdr:colOff>
      <xdr:row>5</xdr:row>
      <xdr:rowOff>39446</xdr:rowOff>
    </xdr:to>
    <xdr:pic>
      <xdr:nvPicPr>
        <xdr:cNvPr id="2" name="Image 1" descr="J:\SREAA\1-Service\11-Secretariat\114-Modeles\Logo\logo_2022\PREF_region_Grand_Est_RVB_550_cle8a6dea.jp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98177" cy="9919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380539</xdr:colOff>
      <xdr:row>0</xdr:row>
      <xdr:rowOff>197213</xdr:rowOff>
    </xdr:from>
    <xdr:to>
      <xdr:col>3</xdr:col>
      <xdr:colOff>571500</xdr:colOff>
      <xdr:row>4</xdr:row>
      <xdr:rowOff>63500</xdr:rowOff>
    </xdr:to>
    <xdr:pic>
      <xdr:nvPicPr>
        <xdr:cNvPr id="3" name="Image 2" descr="« Les territoires ont entre leurs mains la plupart des compétences ...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/>
      </xdr:blipFill>
      <xdr:spPr bwMode="auto">
        <a:xfrm>
          <a:off x="1637839" y="197213"/>
          <a:ext cx="1105361" cy="628287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1098177</xdr:colOff>
      <xdr:row>5</xdr:row>
      <xdr:rowOff>39446</xdr:rowOff>
    </xdr:to>
    <xdr:pic>
      <xdr:nvPicPr>
        <xdr:cNvPr id="2" name="Image 1" descr="J:\SREAA\1-Service\11-Secretariat\114-Modeles\Logo\logo_2022\PREF_region_Grand_Est_RVB_550_cle8a6dea.jpg">
          <a:extLst>
            <a:ext uri="{FF2B5EF4-FFF2-40B4-BE49-F238E27FC236}">
              <a16:creationId xmlns:a16="http://schemas.microsoft.com/office/drawing/2014/main" id="{B05A2152-96C4-43E2-9097-8CD804432A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98177" cy="9919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380539</xdr:colOff>
      <xdr:row>0</xdr:row>
      <xdr:rowOff>197213</xdr:rowOff>
    </xdr:from>
    <xdr:to>
      <xdr:col>3</xdr:col>
      <xdr:colOff>571500</xdr:colOff>
      <xdr:row>4</xdr:row>
      <xdr:rowOff>63500</xdr:rowOff>
    </xdr:to>
    <xdr:pic>
      <xdr:nvPicPr>
        <xdr:cNvPr id="3" name="Image 2" descr="« Les territoires ont entre leurs mains la plupart des compétences ...">
          <a:extLst>
            <a:ext uri="{FF2B5EF4-FFF2-40B4-BE49-F238E27FC236}">
              <a16:creationId xmlns:a16="http://schemas.microsoft.com/office/drawing/2014/main" id="{0486B04C-D9DB-4162-80CF-FC8BAC3183E6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/>
      </xdr:blipFill>
      <xdr:spPr bwMode="auto">
        <a:xfrm>
          <a:off x="1637839" y="197213"/>
          <a:ext cx="1105361" cy="628287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I56"/>
  <sheetViews>
    <sheetView showGridLines="0" topLeftCell="B1" zoomScaleNormal="100" workbookViewId="0">
      <selection activeCell="H15" sqref="H15"/>
    </sheetView>
  </sheetViews>
  <sheetFormatPr baseColWidth="10" defaultRowHeight="12.75" x14ac:dyDescent="0.25"/>
  <cols>
    <col min="1" max="1" width="11.42578125" style="12" hidden="1" customWidth="1"/>
    <col min="2" max="2" width="18.85546875" style="12" customWidth="1"/>
    <col min="3" max="3" width="26.42578125" style="12" customWidth="1"/>
    <col min="4" max="4" width="13.28515625" style="12" customWidth="1"/>
    <col min="5" max="5" width="13.85546875" style="12" customWidth="1"/>
    <col min="6" max="6" width="15.5703125" style="12" bestFit="1" customWidth="1"/>
    <col min="7" max="8" width="15.140625" style="12" customWidth="1"/>
    <col min="9" max="9" width="10.7109375" style="12" customWidth="1"/>
    <col min="10" max="10" width="14.28515625" style="12" customWidth="1"/>
    <col min="11" max="11" width="12" style="12" customWidth="1"/>
    <col min="12" max="18" width="12.28515625" style="12" customWidth="1"/>
    <col min="19" max="19" width="14.7109375" style="1" customWidth="1"/>
    <col min="20" max="20" width="19.7109375" style="1" customWidth="1"/>
    <col min="21" max="21" width="24.42578125" style="1" customWidth="1"/>
    <col min="22" max="22" width="11.5703125" style="1" customWidth="1"/>
    <col min="23" max="23" width="14.7109375" style="1" customWidth="1"/>
    <col min="24" max="24" width="13.42578125" style="1" customWidth="1"/>
    <col min="25" max="35" width="11.42578125" style="1"/>
    <col min="36" max="16384" width="11.42578125" style="12"/>
  </cols>
  <sheetData>
    <row r="1" spans="1:19" s="1" customFormat="1" ht="26.25" x14ac:dyDescent="0.25">
      <c r="B1" s="231" t="s">
        <v>24</v>
      </c>
      <c r="C1" s="231"/>
      <c r="D1" s="231"/>
      <c r="E1" s="231"/>
      <c r="F1" s="231"/>
      <c r="G1" s="231"/>
      <c r="H1" s="231"/>
      <c r="I1" s="231"/>
      <c r="J1" s="231"/>
      <c r="K1" s="231"/>
      <c r="L1" s="231"/>
      <c r="M1" s="231"/>
      <c r="N1" s="231"/>
      <c r="O1" s="231"/>
      <c r="P1" s="231"/>
      <c r="Q1" s="231"/>
      <c r="R1" s="231"/>
      <c r="S1" s="231"/>
    </row>
    <row r="2" spans="1:19" s="1" customFormat="1" x14ac:dyDescent="0.25"/>
    <row r="3" spans="1:19" s="1" customFormat="1" ht="15" customHeight="1" x14ac:dyDescent="0.25">
      <c r="A3" s="232" t="s">
        <v>32</v>
      </c>
      <c r="B3" s="232"/>
      <c r="C3" s="232"/>
      <c r="D3" s="232"/>
      <c r="E3" s="232"/>
      <c r="F3" s="232"/>
      <c r="G3" s="232"/>
      <c r="H3" s="232"/>
      <c r="I3" s="232"/>
      <c r="J3" s="232"/>
      <c r="K3" s="232"/>
      <c r="L3" s="232"/>
      <c r="M3" s="232"/>
      <c r="N3" s="232"/>
      <c r="O3" s="232"/>
      <c r="P3" s="232"/>
      <c r="Q3" s="232"/>
      <c r="R3" s="232"/>
      <c r="S3" s="232"/>
    </row>
    <row r="4" spans="1:19" s="1" customFormat="1" ht="6" customHeight="1" x14ac:dyDescent="0.25">
      <c r="A4" s="64"/>
      <c r="B4" s="64"/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</row>
    <row r="5" spans="1:19" s="1" customFormat="1" ht="15" customHeight="1" x14ac:dyDescent="0.25">
      <c r="A5" s="232" t="s">
        <v>144</v>
      </c>
      <c r="B5" s="232"/>
      <c r="C5" s="232"/>
      <c r="D5" s="232"/>
      <c r="E5" s="232"/>
      <c r="F5" s="232"/>
      <c r="G5" s="232"/>
      <c r="H5" s="232"/>
      <c r="I5" s="232"/>
      <c r="J5" s="232"/>
      <c r="K5" s="232"/>
      <c r="L5" s="232"/>
      <c r="M5" s="232"/>
      <c r="N5" s="232"/>
      <c r="O5" s="232"/>
      <c r="P5" s="232"/>
      <c r="Q5" s="232"/>
      <c r="R5" s="232"/>
      <c r="S5" s="232"/>
    </row>
    <row r="6" spans="1:19" s="1" customFormat="1" ht="15" customHeight="1" x14ac:dyDescent="0.25">
      <c r="B6" s="233" t="s">
        <v>143</v>
      </c>
      <c r="C6" s="233"/>
      <c r="D6" s="233"/>
      <c r="E6" s="233"/>
      <c r="F6" s="233"/>
      <c r="G6" s="233"/>
      <c r="H6" s="233"/>
      <c r="I6" s="233"/>
      <c r="J6" s="233"/>
      <c r="K6" s="233"/>
      <c r="L6" s="233"/>
      <c r="M6" s="233"/>
      <c r="N6" s="233"/>
      <c r="O6" s="233"/>
      <c r="P6" s="233"/>
      <c r="Q6" s="233"/>
      <c r="R6" s="233"/>
      <c r="S6" s="233"/>
    </row>
    <row r="7" spans="1:19" s="1" customFormat="1" ht="15" customHeight="1" x14ac:dyDescent="0.25">
      <c r="B7" s="74"/>
      <c r="C7" s="74"/>
      <c r="D7" s="74"/>
      <c r="E7" s="74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</row>
    <row r="8" spans="1:19" s="1" customFormat="1" ht="15" customHeight="1" x14ac:dyDescent="0.25">
      <c r="B8" s="215" t="s">
        <v>142</v>
      </c>
      <c r="C8" s="72"/>
      <c r="D8" s="72"/>
      <c r="E8" s="72"/>
      <c r="F8" s="72"/>
      <c r="G8" s="72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</row>
    <row r="9" spans="1:19" s="1" customFormat="1" ht="15" customHeight="1" x14ac:dyDescent="0.25">
      <c r="B9" s="66"/>
      <c r="C9" s="66"/>
      <c r="D9" s="66"/>
      <c r="E9" s="66"/>
      <c r="F9" s="66"/>
      <c r="G9" s="66"/>
      <c r="H9" s="66"/>
      <c r="I9" s="66"/>
      <c r="J9" s="66"/>
      <c r="K9" s="66"/>
      <c r="L9" s="66"/>
      <c r="M9" s="66"/>
      <c r="N9" s="66"/>
      <c r="O9" s="66"/>
      <c r="P9" s="66"/>
      <c r="Q9" s="66"/>
      <c r="R9" s="66"/>
      <c r="S9" s="66"/>
    </row>
    <row r="10" spans="1:19" s="1" customFormat="1" ht="15" customHeight="1" x14ac:dyDescent="0.25">
      <c r="B10" s="5" t="s">
        <v>45</v>
      </c>
      <c r="C10" s="66"/>
      <c r="D10" s="66"/>
      <c r="E10" s="89"/>
      <c r="F10" s="66"/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</row>
    <row r="11" spans="1:19" s="1" customFormat="1" ht="13.5" thickBot="1" x14ac:dyDescent="0.3"/>
    <row r="12" spans="1:19" s="67" customFormat="1" ht="39" thickBot="1" x14ac:dyDescent="0.25">
      <c r="B12" s="68"/>
      <c r="C12" s="68"/>
      <c r="D12" s="86" t="s">
        <v>86</v>
      </c>
      <c r="E12" s="87" t="s">
        <v>87</v>
      </c>
    </row>
    <row r="13" spans="1:19" s="67" customFormat="1" ht="51.75" thickBot="1" x14ac:dyDescent="0.3">
      <c r="B13" s="80" t="s">
        <v>37</v>
      </c>
      <c r="C13" s="84" t="s">
        <v>75</v>
      </c>
      <c r="D13" s="76">
        <v>0.7</v>
      </c>
      <c r="E13" s="76">
        <f>D13*4/3</f>
        <v>0.93333333333333324</v>
      </c>
      <c r="F13" s="77" t="s">
        <v>40</v>
      </c>
    </row>
    <row r="14" spans="1:19" s="67" customFormat="1" ht="26.25" thickBot="1" x14ac:dyDescent="0.3">
      <c r="B14" s="80" t="s">
        <v>77</v>
      </c>
      <c r="C14" s="85" t="s">
        <v>47</v>
      </c>
      <c r="D14" s="234">
        <v>4.5</v>
      </c>
      <c r="E14" s="235"/>
      <c r="F14" s="78" t="s">
        <v>40</v>
      </c>
      <c r="G14" s="93" t="s">
        <v>98</v>
      </c>
    </row>
    <row r="15" spans="1:19" s="67" customFormat="1" ht="64.5" thickBot="1" x14ac:dyDescent="0.3">
      <c r="A15" s="69"/>
      <c r="B15" s="81" t="s">
        <v>63</v>
      </c>
      <c r="C15" s="85" t="s">
        <v>64</v>
      </c>
      <c r="D15" s="75">
        <v>4.1399999999999997</v>
      </c>
      <c r="E15" s="75">
        <f t="shared" ref="E15:E22" si="0">D15*1.33</f>
        <v>5.5061999999999998</v>
      </c>
      <c r="F15" s="79" t="s">
        <v>41</v>
      </c>
    </row>
    <row r="16" spans="1:19" s="67" customFormat="1" ht="16.5" thickBot="1" x14ac:dyDescent="0.3">
      <c r="A16" s="69"/>
      <c r="B16" s="226" t="s">
        <v>38</v>
      </c>
      <c r="C16" s="85" t="s">
        <v>70</v>
      </c>
      <c r="D16" s="99">
        <v>2.2999999999999998</v>
      </c>
      <c r="E16" s="100">
        <f t="shared" si="0"/>
        <v>3.0589999999999997</v>
      </c>
      <c r="F16" s="78" t="s">
        <v>40</v>
      </c>
    </row>
    <row r="17" spans="1:6" s="67" customFormat="1" ht="26.25" thickBot="1" x14ac:dyDescent="0.3">
      <c r="A17" s="69"/>
      <c r="B17" s="227"/>
      <c r="C17" s="85" t="s">
        <v>69</v>
      </c>
      <c r="D17" s="99">
        <v>3.06</v>
      </c>
      <c r="E17" s="100">
        <f t="shared" si="0"/>
        <v>4.0697999999999999</v>
      </c>
      <c r="F17" s="229" t="s">
        <v>48</v>
      </c>
    </row>
    <row r="18" spans="1:6" s="67" customFormat="1" ht="13.5" thickBot="1" x14ac:dyDescent="0.3">
      <c r="A18" s="69"/>
      <c r="B18" s="228"/>
      <c r="C18" s="85" t="s">
        <v>68</v>
      </c>
      <c r="D18" s="99">
        <v>2.58</v>
      </c>
      <c r="E18" s="100">
        <f t="shared" si="0"/>
        <v>3.4314000000000004</v>
      </c>
      <c r="F18" s="230"/>
    </row>
    <row r="19" spans="1:6" s="67" customFormat="1" ht="26.25" thickBot="1" x14ac:dyDescent="0.3">
      <c r="A19" s="69"/>
      <c r="B19" s="81" t="s">
        <v>39</v>
      </c>
      <c r="C19" s="85" t="s">
        <v>67</v>
      </c>
      <c r="D19" s="75">
        <v>4.32</v>
      </c>
      <c r="E19" s="75">
        <f t="shared" si="0"/>
        <v>5.7456000000000005</v>
      </c>
      <c r="F19" s="79" t="s">
        <v>41</v>
      </c>
    </row>
    <row r="20" spans="1:6" s="67" customFormat="1" ht="39" thickBot="1" x14ac:dyDescent="0.3">
      <c r="A20" s="69"/>
      <c r="B20" s="226" t="s">
        <v>100</v>
      </c>
      <c r="C20" s="85" t="s">
        <v>106</v>
      </c>
      <c r="D20" s="75">
        <v>2.2200000000000002</v>
      </c>
      <c r="E20" s="75">
        <f t="shared" si="0"/>
        <v>2.9526000000000003</v>
      </c>
      <c r="F20" s="78" t="s">
        <v>92</v>
      </c>
    </row>
    <row r="21" spans="1:6" s="67" customFormat="1" ht="39" thickBot="1" x14ac:dyDescent="0.3">
      <c r="A21" s="69"/>
      <c r="B21" s="228"/>
      <c r="C21" s="85" t="s">
        <v>105</v>
      </c>
      <c r="D21" s="75">
        <v>4.83</v>
      </c>
      <c r="E21" s="75">
        <f t="shared" si="0"/>
        <v>6.4239000000000006</v>
      </c>
      <c r="F21" s="79" t="s">
        <v>42</v>
      </c>
    </row>
    <row r="22" spans="1:6" s="67" customFormat="1" ht="64.5" thickBot="1" x14ac:dyDescent="0.3">
      <c r="A22" s="69"/>
      <c r="B22" s="83" t="s">
        <v>71</v>
      </c>
      <c r="C22" s="85" t="s">
        <v>72</v>
      </c>
      <c r="D22" s="75">
        <v>4.3</v>
      </c>
      <c r="E22" s="75">
        <f t="shared" si="0"/>
        <v>5.7190000000000003</v>
      </c>
      <c r="F22" s="79" t="s">
        <v>41</v>
      </c>
    </row>
    <row r="23" spans="1:6" s="67" customFormat="1" ht="15.75" x14ac:dyDescent="0.25">
      <c r="A23" s="69"/>
      <c r="B23" s="225" t="s">
        <v>65</v>
      </c>
      <c r="C23" s="225"/>
      <c r="D23" s="225"/>
      <c r="E23" s="225"/>
    </row>
    <row r="24" spans="1:6" s="67" customFormat="1" ht="15.75" x14ac:dyDescent="0.25">
      <c r="A24" s="69"/>
      <c r="B24" s="72" t="s">
        <v>66</v>
      </c>
      <c r="C24" s="72"/>
      <c r="D24" s="72"/>
      <c r="E24" s="72"/>
    </row>
    <row r="25" spans="1:6" s="67" customFormat="1" ht="15.75" x14ac:dyDescent="0.25">
      <c r="A25" s="69"/>
      <c r="B25" s="72"/>
      <c r="C25" s="72"/>
      <c r="D25" s="72"/>
      <c r="E25" s="72"/>
    </row>
    <row r="26" spans="1:6" s="67" customFormat="1" ht="15.75" x14ac:dyDescent="0.25">
      <c r="A26" s="69"/>
      <c r="B26" s="5" t="s">
        <v>46</v>
      </c>
      <c r="C26" s="72"/>
      <c r="D26" s="72"/>
      <c r="E26" s="72"/>
    </row>
    <row r="27" spans="1:6" s="67" customFormat="1" ht="16.5" thickBot="1" x14ac:dyDescent="0.3">
      <c r="A27" s="69"/>
      <c r="B27" s="5"/>
      <c r="C27" s="72"/>
      <c r="D27" s="72"/>
      <c r="E27" s="72"/>
    </row>
    <row r="28" spans="1:6" s="67" customFormat="1" ht="26.25" thickBot="1" x14ac:dyDescent="0.3">
      <c r="A28" s="69"/>
      <c r="B28" s="5"/>
      <c r="C28" s="72"/>
      <c r="D28" s="86" t="s">
        <v>91</v>
      </c>
      <c r="E28" s="72"/>
    </row>
    <row r="29" spans="1:6" s="67" customFormat="1" ht="64.5" thickBot="1" x14ac:dyDescent="0.3">
      <c r="A29" s="69"/>
      <c r="B29" s="80" t="s">
        <v>63</v>
      </c>
      <c r="C29" s="94" t="s">
        <v>64</v>
      </c>
      <c r="D29" s="76">
        <v>6.65</v>
      </c>
      <c r="E29" s="95" t="s">
        <v>41</v>
      </c>
    </row>
    <row r="30" spans="1:6" s="67" customFormat="1" ht="16.5" thickBot="1" x14ac:dyDescent="0.3">
      <c r="A30" s="69"/>
      <c r="B30" s="226" t="s">
        <v>38</v>
      </c>
      <c r="C30" s="85" t="s">
        <v>79</v>
      </c>
      <c r="D30" s="99">
        <v>2.78</v>
      </c>
      <c r="E30" s="78" t="s">
        <v>40</v>
      </c>
    </row>
    <row r="31" spans="1:6" s="67" customFormat="1" ht="26.25" thickBot="1" x14ac:dyDescent="0.3">
      <c r="A31" s="69"/>
      <c r="B31" s="227"/>
      <c r="C31" s="85" t="s">
        <v>80</v>
      </c>
      <c r="D31" s="99">
        <v>4.1399999999999997</v>
      </c>
      <c r="E31" s="236" t="s">
        <v>48</v>
      </c>
    </row>
    <row r="32" spans="1:6" s="67" customFormat="1" ht="15.75" customHeight="1" thickBot="1" x14ac:dyDescent="0.3">
      <c r="A32" s="69"/>
      <c r="B32" s="227"/>
      <c r="C32" s="85" t="s">
        <v>81</v>
      </c>
      <c r="D32" s="99">
        <v>3.35</v>
      </c>
      <c r="E32" s="237"/>
    </row>
    <row r="33" spans="1:6" s="67" customFormat="1" ht="28.5" customHeight="1" thickBot="1" x14ac:dyDescent="0.3">
      <c r="A33" s="69"/>
      <c r="B33" s="227"/>
      <c r="C33" s="85" t="s">
        <v>116</v>
      </c>
      <c r="D33" s="99">
        <v>3.06</v>
      </c>
      <c r="E33" s="237"/>
    </row>
    <row r="34" spans="1:6" s="67" customFormat="1" ht="15.75" customHeight="1" thickBot="1" x14ac:dyDescent="0.3">
      <c r="A34" s="69"/>
      <c r="B34" s="227"/>
      <c r="C34" s="85" t="s">
        <v>117</v>
      </c>
      <c r="D34" s="99">
        <v>2.58</v>
      </c>
      <c r="E34" s="238"/>
    </row>
    <row r="35" spans="1:6" s="67" customFormat="1" ht="15.75" customHeight="1" thickBot="1" x14ac:dyDescent="0.3">
      <c r="A35" s="69"/>
      <c r="B35" s="228"/>
      <c r="C35" s="85" t="s">
        <v>115</v>
      </c>
      <c r="D35" s="99">
        <v>2.2999999999999998</v>
      </c>
      <c r="E35" s="78" t="s">
        <v>40</v>
      </c>
    </row>
    <row r="36" spans="1:6" s="67" customFormat="1" ht="26.25" thickBot="1" x14ac:dyDescent="0.3">
      <c r="A36" s="69"/>
      <c r="B36" s="82" t="s">
        <v>39</v>
      </c>
      <c r="C36" s="85" t="s">
        <v>67</v>
      </c>
      <c r="D36" s="75">
        <v>4.53</v>
      </c>
      <c r="E36" s="79" t="s">
        <v>41</v>
      </c>
    </row>
    <row r="37" spans="1:6" s="67" customFormat="1" ht="39" thickBot="1" x14ac:dyDescent="0.3">
      <c r="A37" s="69"/>
      <c r="B37" s="80" t="s">
        <v>100</v>
      </c>
      <c r="C37" s="85" t="s">
        <v>105</v>
      </c>
      <c r="D37" s="75">
        <v>7.01</v>
      </c>
      <c r="E37" s="79" t="s">
        <v>41</v>
      </c>
    </row>
    <row r="38" spans="1:6" s="67" customFormat="1" ht="39" thickBot="1" x14ac:dyDescent="0.3">
      <c r="A38" s="69"/>
      <c r="B38" s="80" t="s">
        <v>99</v>
      </c>
      <c r="C38" s="84" t="s">
        <v>101</v>
      </c>
      <c r="D38" s="90">
        <v>24.32</v>
      </c>
      <c r="E38" s="77" t="s">
        <v>40</v>
      </c>
    </row>
    <row r="39" spans="1:6" s="67" customFormat="1" ht="64.5" thickBot="1" x14ac:dyDescent="0.3">
      <c r="A39" s="69"/>
      <c r="B39" s="83" t="s">
        <v>71</v>
      </c>
      <c r="C39" s="85" t="s">
        <v>78</v>
      </c>
      <c r="D39" s="75">
        <v>14.44</v>
      </c>
      <c r="E39" s="79" t="s">
        <v>41</v>
      </c>
    </row>
    <row r="40" spans="1:6" s="67" customFormat="1" ht="15.75" x14ac:dyDescent="0.25">
      <c r="A40" s="69"/>
      <c r="B40" s="101" t="s">
        <v>65</v>
      </c>
      <c r="C40" s="88"/>
      <c r="D40" s="88"/>
      <c r="E40" s="88"/>
    </row>
    <row r="41" spans="1:6" s="67" customFormat="1" ht="15.75" x14ac:dyDescent="0.25">
      <c r="A41" s="69"/>
      <c r="B41" s="72" t="s">
        <v>66</v>
      </c>
      <c r="C41" s="72"/>
      <c r="D41" s="72"/>
      <c r="E41" s="72"/>
    </row>
    <row r="42" spans="1:6" s="67" customFormat="1" ht="15.75" x14ac:dyDescent="0.25">
      <c r="A42" s="69"/>
      <c r="B42" s="72"/>
      <c r="C42" s="72"/>
      <c r="D42" s="72"/>
    </row>
    <row r="43" spans="1:6" s="67" customFormat="1" ht="15.75" x14ac:dyDescent="0.25">
      <c r="A43" s="69"/>
      <c r="B43" s="5" t="s">
        <v>111</v>
      </c>
      <c r="C43" s="74"/>
      <c r="D43" s="74"/>
      <c r="E43" s="89"/>
      <c r="F43" s="74"/>
    </row>
    <row r="44" spans="1:6" s="67" customFormat="1" ht="15.75" x14ac:dyDescent="0.25">
      <c r="A44" s="69"/>
      <c r="B44" s="72" t="s">
        <v>112</v>
      </c>
      <c r="C44" s="74"/>
      <c r="D44" s="74"/>
      <c r="E44" s="89"/>
      <c r="F44" s="74"/>
    </row>
    <row r="45" spans="1:6" s="67" customFormat="1" ht="13.5" thickBot="1" x14ac:dyDescent="0.3">
      <c r="A45" s="69"/>
      <c r="C45" s="74"/>
      <c r="D45" s="74"/>
      <c r="E45" s="89"/>
      <c r="F45" s="74"/>
    </row>
    <row r="46" spans="1:6" s="67" customFormat="1" ht="51.75" thickBot="1" x14ac:dyDescent="0.3">
      <c r="A46" s="69"/>
      <c r="B46" s="1"/>
      <c r="C46" s="1"/>
      <c r="D46" s="84" t="s">
        <v>89</v>
      </c>
      <c r="E46" s="84" t="s">
        <v>90</v>
      </c>
      <c r="F46" s="1"/>
    </row>
    <row r="47" spans="1:6" ht="26.25" thickBot="1" x14ac:dyDescent="0.3">
      <c r="B47" s="80" t="s">
        <v>37</v>
      </c>
      <c r="C47" s="84" t="s">
        <v>88</v>
      </c>
      <c r="D47" s="92"/>
      <c r="E47" s="76">
        <f>D13*4/3</f>
        <v>0.93333333333333324</v>
      </c>
      <c r="F47" s="91" t="s">
        <v>41</v>
      </c>
    </row>
    <row r="48" spans="1:6" ht="64.5" thickBot="1" x14ac:dyDescent="0.3">
      <c r="B48" s="82" t="s">
        <v>63</v>
      </c>
      <c r="C48" s="85" t="s">
        <v>64</v>
      </c>
      <c r="D48" s="75">
        <v>4.1399999999999997</v>
      </c>
      <c r="E48" s="92"/>
      <c r="F48" s="79" t="s">
        <v>41</v>
      </c>
    </row>
    <row r="49" spans="2:6" ht="16.5" thickBot="1" x14ac:dyDescent="0.3">
      <c r="B49" s="226" t="s">
        <v>38</v>
      </c>
      <c r="C49" s="85" t="s">
        <v>70</v>
      </c>
      <c r="D49" s="99">
        <v>2.2999999999999998</v>
      </c>
      <c r="E49" s="92"/>
      <c r="F49" s="78" t="s">
        <v>40</v>
      </c>
    </row>
    <row r="50" spans="2:6" ht="26.25" thickBot="1" x14ac:dyDescent="0.3">
      <c r="B50" s="227"/>
      <c r="C50" s="85" t="s">
        <v>69</v>
      </c>
      <c r="D50" s="99">
        <v>3.06</v>
      </c>
      <c r="E50" s="92"/>
      <c r="F50" s="229" t="s">
        <v>48</v>
      </c>
    </row>
    <row r="51" spans="2:6" ht="13.5" thickBot="1" x14ac:dyDescent="0.3">
      <c r="B51" s="228"/>
      <c r="C51" s="85" t="s">
        <v>68</v>
      </c>
      <c r="D51" s="99">
        <v>2.58</v>
      </c>
      <c r="E51" s="92"/>
      <c r="F51" s="230"/>
    </row>
    <row r="52" spans="2:6" ht="26.25" thickBot="1" x14ac:dyDescent="0.3">
      <c r="B52" s="82" t="s">
        <v>39</v>
      </c>
      <c r="C52" s="85" t="s">
        <v>67</v>
      </c>
      <c r="D52" s="75">
        <v>4.32</v>
      </c>
      <c r="E52" s="92"/>
      <c r="F52" s="79" t="s">
        <v>41</v>
      </c>
    </row>
    <row r="53" spans="2:6" ht="39" thickBot="1" x14ac:dyDescent="0.3">
      <c r="B53" s="80" t="s">
        <v>100</v>
      </c>
      <c r="C53" s="85" t="s">
        <v>105</v>
      </c>
      <c r="D53" s="75">
        <v>4.83</v>
      </c>
      <c r="E53" s="92"/>
      <c r="F53" s="79" t="s">
        <v>41</v>
      </c>
    </row>
    <row r="54" spans="2:6" ht="64.5" thickBot="1" x14ac:dyDescent="0.3">
      <c r="B54" s="83" t="s">
        <v>71</v>
      </c>
      <c r="C54" s="85" t="s">
        <v>72</v>
      </c>
      <c r="D54" s="75">
        <v>4.3</v>
      </c>
      <c r="E54" s="92"/>
      <c r="F54" s="79" t="s">
        <v>41</v>
      </c>
    </row>
    <row r="55" spans="2:6" ht="15.75" x14ac:dyDescent="0.25">
      <c r="B55" s="225" t="s">
        <v>65</v>
      </c>
      <c r="C55" s="225"/>
      <c r="D55" s="225"/>
      <c r="E55" s="225"/>
      <c r="F55" s="67"/>
    </row>
    <row r="56" spans="2:6" ht="15.75" x14ac:dyDescent="0.25">
      <c r="B56" s="72" t="s">
        <v>66</v>
      </c>
      <c r="C56" s="72"/>
      <c r="D56" s="72"/>
      <c r="E56" s="72"/>
      <c r="F56" s="67"/>
    </row>
  </sheetData>
  <sheetProtection algorithmName="SHA-512" hashValue="QfrUAQDqLopUNVA0xYAYW36OE6upImJrpTuiz1Q30yxg3xmjV8AiOeRLTMlOkS8xQCCm/6uK0Ivx0FnEci+dOQ==" saltValue="03uE42vHpZUqb42zA8khYA==" spinCount="100000" sheet="1" objects="1" scenarios="1" selectLockedCells="1" selectUnlockedCells="1"/>
  <mergeCells count="14">
    <mergeCell ref="B55:E55"/>
    <mergeCell ref="B49:B51"/>
    <mergeCell ref="F17:F18"/>
    <mergeCell ref="B1:S1"/>
    <mergeCell ref="A3:S3"/>
    <mergeCell ref="A5:S5"/>
    <mergeCell ref="B6:S6"/>
    <mergeCell ref="B16:B18"/>
    <mergeCell ref="D14:E14"/>
    <mergeCell ref="F50:F51"/>
    <mergeCell ref="B23:E23"/>
    <mergeCell ref="B20:B21"/>
    <mergeCell ref="B30:B35"/>
    <mergeCell ref="E31:E34"/>
  </mergeCells>
  <pageMargins left="0.43307086614173229" right="0.43307086614173229" top="0.39370078740157483" bottom="0.39370078740157483" header="0.31496062992125984" footer="0.31496062992125984"/>
  <pageSetup paperSize="9" scale="52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euil1">
    <pageSetUpPr fitToPage="1"/>
  </sheetPr>
  <dimension ref="A1:AG105"/>
  <sheetViews>
    <sheetView showGridLines="0" tabSelected="1" topLeftCell="B1" zoomScale="98" zoomScaleNormal="98" workbookViewId="0">
      <selection activeCell="G10" sqref="G10"/>
    </sheetView>
  </sheetViews>
  <sheetFormatPr baseColWidth="10" defaultRowHeight="12.75" x14ac:dyDescent="0.25"/>
  <cols>
    <col min="1" max="1" width="11.42578125" style="12" hidden="1" customWidth="1"/>
    <col min="2" max="2" width="18.85546875" style="12" customWidth="1"/>
    <col min="3" max="4" width="13.7109375" style="12" customWidth="1"/>
    <col min="5" max="5" width="12.42578125" style="12" customWidth="1"/>
    <col min="6" max="6" width="16" style="12" customWidth="1"/>
    <col min="7" max="8" width="15.140625" style="12" customWidth="1"/>
    <col min="9" max="9" width="12.7109375" style="12" customWidth="1"/>
    <col min="10" max="10" width="16.140625" style="12" customWidth="1"/>
    <col min="11" max="16" width="12.28515625" style="12" customWidth="1"/>
    <col min="17" max="17" width="14.7109375" style="1" customWidth="1"/>
    <col min="18" max="18" width="19.7109375" style="1" customWidth="1"/>
    <col min="19" max="19" width="24.42578125" style="1" customWidth="1"/>
    <col min="20" max="20" width="11.5703125" style="1" customWidth="1"/>
    <col min="21" max="21" width="14.7109375" style="1" customWidth="1"/>
    <col min="22" max="22" width="13.42578125" style="1" customWidth="1"/>
    <col min="23" max="33" width="11.42578125" style="1"/>
    <col min="34" max="16384" width="11.42578125" style="12"/>
  </cols>
  <sheetData>
    <row r="1" spans="1:33" s="1" customFormat="1" ht="26.25" x14ac:dyDescent="0.25">
      <c r="B1" s="231" t="s">
        <v>24</v>
      </c>
      <c r="C1" s="231"/>
      <c r="D1" s="231"/>
      <c r="E1" s="231"/>
      <c r="F1" s="231"/>
      <c r="G1" s="231"/>
      <c r="H1" s="231"/>
      <c r="I1" s="231"/>
      <c r="J1" s="231"/>
      <c r="K1" s="231"/>
      <c r="L1" s="231"/>
      <c r="M1" s="231"/>
      <c r="N1" s="231"/>
      <c r="O1" s="231"/>
      <c r="P1" s="231"/>
      <c r="Q1" s="231"/>
    </row>
    <row r="2" spans="1:33" s="1" customFormat="1" x14ac:dyDescent="0.25"/>
    <row r="3" spans="1:33" s="1" customFormat="1" ht="15" customHeight="1" x14ac:dyDescent="0.25">
      <c r="A3" s="232" t="s">
        <v>32</v>
      </c>
      <c r="B3" s="232"/>
      <c r="C3" s="232"/>
      <c r="D3" s="232"/>
      <c r="E3" s="232"/>
      <c r="F3" s="232"/>
      <c r="G3" s="232"/>
      <c r="H3" s="232"/>
      <c r="I3" s="232"/>
      <c r="J3" s="232"/>
      <c r="K3" s="232"/>
      <c r="L3" s="232"/>
      <c r="M3" s="232"/>
      <c r="N3" s="232"/>
      <c r="O3" s="232"/>
      <c r="P3" s="232"/>
      <c r="Q3" s="232"/>
    </row>
    <row r="4" spans="1:33" s="1" customFormat="1" ht="6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</row>
    <row r="5" spans="1:33" s="1" customFormat="1" ht="15" customHeight="1" x14ac:dyDescent="0.25">
      <c r="A5" s="232" t="s">
        <v>144</v>
      </c>
      <c r="B5" s="232"/>
      <c r="C5" s="232"/>
      <c r="D5" s="232"/>
      <c r="E5" s="232"/>
      <c r="F5" s="232"/>
      <c r="G5" s="232"/>
      <c r="H5" s="232"/>
      <c r="I5" s="232"/>
      <c r="J5" s="232"/>
      <c r="K5" s="232"/>
      <c r="L5" s="232"/>
      <c r="M5" s="232"/>
      <c r="N5" s="232"/>
      <c r="O5" s="232"/>
      <c r="P5" s="232"/>
      <c r="Q5" s="232"/>
    </row>
    <row r="6" spans="1:33" s="1" customFormat="1" ht="15" customHeight="1" x14ac:dyDescent="0.25">
      <c r="A6" s="70"/>
      <c r="B6" s="232" t="s">
        <v>49</v>
      </c>
      <c r="C6" s="232"/>
      <c r="D6" s="232"/>
      <c r="E6" s="232"/>
      <c r="F6" s="232"/>
      <c r="G6" s="232"/>
      <c r="H6" s="232"/>
      <c r="I6" s="232"/>
      <c r="J6" s="232"/>
      <c r="K6" s="232"/>
      <c r="L6" s="232"/>
      <c r="M6" s="232"/>
      <c r="N6" s="232"/>
      <c r="O6" s="232"/>
      <c r="P6" s="232"/>
      <c r="Q6" s="232"/>
    </row>
    <row r="7" spans="1:33" s="1" customFormat="1" ht="15" customHeight="1" x14ac:dyDescent="0.25">
      <c r="B7" s="233" t="s">
        <v>143</v>
      </c>
      <c r="C7" s="233"/>
      <c r="D7" s="233"/>
      <c r="E7" s="233"/>
      <c r="F7" s="233"/>
      <c r="G7" s="233"/>
      <c r="H7" s="233"/>
      <c r="I7" s="233"/>
      <c r="J7" s="233"/>
      <c r="K7" s="233"/>
      <c r="L7" s="233"/>
      <c r="M7" s="233"/>
      <c r="N7" s="233"/>
      <c r="O7" s="233"/>
      <c r="P7" s="233"/>
      <c r="Q7" s="233"/>
    </row>
    <row r="8" spans="1:33" s="1" customFormat="1" x14ac:dyDescent="0.25">
      <c r="B8" s="1" t="s">
        <v>23</v>
      </c>
      <c r="C8" s="260"/>
      <c r="D8" s="260"/>
      <c r="E8" s="260"/>
      <c r="F8" s="261"/>
    </row>
    <row r="9" spans="1:33" s="1" customFormat="1" x14ac:dyDescent="0.25"/>
    <row r="10" spans="1:33" s="1" customFormat="1" x14ac:dyDescent="0.25">
      <c r="B10" s="3"/>
      <c r="C10" s="1" t="s">
        <v>19</v>
      </c>
    </row>
    <row r="11" spans="1:33" s="1" customFormat="1" x14ac:dyDescent="0.25">
      <c r="B11" s="4"/>
      <c r="C11" s="1" t="s">
        <v>17</v>
      </c>
    </row>
    <row r="12" spans="1:33" s="1" customFormat="1" x14ac:dyDescent="0.25"/>
    <row r="13" spans="1:33" s="1" customFormat="1" ht="15.75" x14ac:dyDescent="0.25">
      <c r="B13" s="5" t="s">
        <v>6</v>
      </c>
    </row>
    <row r="14" spans="1:33" s="1" customFormat="1" ht="6" customHeight="1" x14ac:dyDescent="0.25"/>
    <row r="15" spans="1:33" s="8" customFormat="1" ht="57.75" customHeight="1" x14ac:dyDescent="0.25">
      <c r="A15" s="6"/>
      <c r="B15" s="264" t="s">
        <v>0</v>
      </c>
      <c r="C15" s="265"/>
      <c r="D15" s="266" t="s">
        <v>5</v>
      </c>
      <c r="E15" s="267"/>
      <c r="F15" s="267"/>
      <c r="G15" s="267"/>
      <c r="H15" s="267"/>
      <c r="I15" s="267"/>
      <c r="J15" s="268"/>
      <c r="K15" s="97" t="s">
        <v>124</v>
      </c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</row>
    <row r="16" spans="1:33" ht="51" x14ac:dyDescent="0.25">
      <c r="A16" s="9"/>
      <c r="B16" s="10" t="s">
        <v>4</v>
      </c>
      <c r="C16" s="10" t="s">
        <v>2</v>
      </c>
      <c r="D16" s="10" t="s">
        <v>119</v>
      </c>
      <c r="E16" s="10" t="s">
        <v>120</v>
      </c>
      <c r="F16" s="10" t="s">
        <v>121</v>
      </c>
      <c r="G16" s="10" t="s">
        <v>122</v>
      </c>
      <c r="H16" s="10" t="s">
        <v>126</v>
      </c>
      <c r="I16" s="10" t="s">
        <v>7</v>
      </c>
      <c r="J16" s="10" t="s">
        <v>114</v>
      </c>
      <c r="K16" s="11" t="s">
        <v>123</v>
      </c>
      <c r="M16" s="1"/>
      <c r="N16" s="1"/>
      <c r="O16" s="1"/>
      <c r="P16" s="1"/>
    </row>
    <row r="17" spans="2:33" x14ac:dyDescent="0.25">
      <c r="B17" s="13"/>
      <c r="C17" s="14"/>
      <c r="D17" s="15"/>
      <c r="E17" s="16"/>
      <c r="F17" s="17"/>
      <c r="G17" s="17"/>
      <c r="H17" s="216"/>
      <c r="I17" s="50" t="str">
        <f>IF(H17="","",(D17*E17)/H17)</f>
        <v/>
      </c>
      <c r="J17" s="51" t="str">
        <f>IF(OR(D17="",I17=""),"",I17/D17)</f>
        <v/>
      </c>
      <c r="K17" s="18" t="str">
        <f>IF(OR(D17="",E17=""),"",(D17*E17)/1000)</f>
        <v/>
      </c>
      <c r="L17" s="57" t="str">
        <f>IF(AND(B17&lt;&gt;"",OR(C17="",D17="",E17="",F17="",G17="",H17="")),"Veuillez renseigner l'ensemble des caractéristiques du linéaire","")</f>
        <v/>
      </c>
      <c r="M17" s="1"/>
      <c r="N17" s="1"/>
      <c r="O17" s="1"/>
      <c r="P17" s="1"/>
    </row>
    <row r="18" spans="2:33" x14ac:dyDescent="0.25">
      <c r="B18" s="13"/>
      <c r="C18" s="14"/>
      <c r="D18" s="15"/>
      <c r="E18" s="16"/>
      <c r="F18" s="21"/>
      <c r="G18" s="21"/>
      <c r="H18" s="216"/>
      <c r="I18" s="50" t="str">
        <f t="shared" ref="I18:I26" si="0">IF(H18="","",(D18*E18)/H18)</f>
        <v/>
      </c>
      <c r="J18" s="51" t="str">
        <f t="shared" ref="J18:J26" si="1">IF(OR(D18="",I18=""),"",I18/D18)</f>
        <v/>
      </c>
      <c r="K18" s="18" t="str">
        <f t="shared" ref="K18:K26" si="2">IF(OR(D18="",E18=""),"",(D18*E18)/1000)</f>
        <v/>
      </c>
      <c r="L18" s="57" t="str">
        <f t="shared" ref="L18:L26" si="3">IF(AND(B18&lt;&gt;"",OR(C18="",D18="",E18="",F18="",G18="",H18="")),"Veuillez renseigner l'ensemble des caractéristiques du linéaire","")</f>
        <v/>
      </c>
      <c r="M18" s="1"/>
      <c r="N18" s="1"/>
      <c r="O18" s="1"/>
      <c r="P18" s="1"/>
    </row>
    <row r="19" spans="2:33" x14ac:dyDescent="0.25">
      <c r="B19" s="13"/>
      <c r="C19" s="14"/>
      <c r="D19" s="15"/>
      <c r="E19" s="16"/>
      <c r="F19" s="21"/>
      <c r="G19" s="21"/>
      <c r="H19" s="216"/>
      <c r="I19" s="50" t="str">
        <f t="shared" si="0"/>
        <v/>
      </c>
      <c r="J19" s="51" t="str">
        <f t="shared" si="1"/>
        <v/>
      </c>
      <c r="K19" s="18" t="str">
        <f t="shared" si="2"/>
        <v/>
      </c>
      <c r="L19" s="57" t="str">
        <f t="shared" si="3"/>
        <v/>
      </c>
      <c r="M19" s="1"/>
      <c r="N19" s="1"/>
      <c r="O19" s="1"/>
      <c r="P19" s="1"/>
    </row>
    <row r="20" spans="2:33" x14ac:dyDescent="0.25">
      <c r="B20" s="13"/>
      <c r="C20" s="14"/>
      <c r="D20" s="15"/>
      <c r="E20" s="16"/>
      <c r="F20" s="21"/>
      <c r="G20" s="21"/>
      <c r="H20" s="216"/>
      <c r="I20" s="50" t="str">
        <f t="shared" si="0"/>
        <v/>
      </c>
      <c r="J20" s="51" t="str">
        <f t="shared" si="1"/>
        <v/>
      </c>
      <c r="K20" s="18" t="str">
        <f t="shared" si="2"/>
        <v/>
      </c>
      <c r="L20" s="57" t="str">
        <f t="shared" si="3"/>
        <v/>
      </c>
      <c r="M20" s="1"/>
      <c r="N20" s="1"/>
      <c r="O20" s="1"/>
      <c r="P20" s="1"/>
    </row>
    <row r="21" spans="2:33" x14ac:dyDescent="0.25">
      <c r="B21" s="13"/>
      <c r="C21" s="14"/>
      <c r="D21" s="15"/>
      <c r="E21" s="16"/>
      <c r="F21" s="21"/>
      <c r="G21" s="21"/>
      <c r="H21" s="216"/>
      <c r="I21" s="50" t="str">
        <f t="shared" si="0"/>
        <v/>
      </c>
      <c r="J21" s="51" t="str">
        <f t="shared" si="1"/>
        <v/>
      </c>
      <c r="K21" s="18" t="str">
        <f t="shared" si="2"/>
        <v/>
      </c>
      <c r="L21" s="57" t="str">
        <f t="shared" si="3"/>
        <v/>
      </c>
      <c r="M21" s="1"/>
      <c r="N21" s="1"/>
      <c r="O21" s="1"/>
      <c r="P21" s="1"/>
    </row>
    <row r="22" spans="2:33" x14ac:dyDescent="0.25">
      <c r="B22" s="13"/>
      <c r="C22" s="14"/>
      <c r="D22" s="15"/>
      <c r="E22" s="16"/>
      <c r="F22" s="21"/>
      <c r="G22" s="21"/>
      <c r="H22" s="216"/>
      <c r="I22" s="50" t="str">
        <f t="shared" si="0"/>
        <v/>
      </c>
      <c r="J22" s="51" t="str">
        <f t="shared" si="1"/>
        <v/>
      </c>
      <c r="K22" s="18" t="str">
        <f t="shared" si="2"/>
        <v/>
      </c>
      <c r="L22" s="57" t="str">
        <f t="shared" si="3"/>
        <v/>
      </c>
      <c r="M22" s="1"/>
      <c r="N22" s="1"/>
      <c r="O22" s="1"/>
      <c r="P22" s="1"/>
    </row>
    <row r="23" spans="2:33" x14ac:dyDescent="0.25">
      <c r="B23" s="13"/>
      <c r="C23" s="14"/>
      <c r="D23" s="15"/>
      <c r="E23" s="16"/>
      <c r="F23" s="21"/>
      <c r="G23" s="21"/>
      <c r="H23" s="216"/>
      <c r="I23" s="50" t="str">
        <f t="shared" si="0"/>
        <v/>
      </c>
      <c r="J23" s="51" t="str">
        <f t="shared" si="1"/>
        <v/>
      </c>
      <c r="K23" s="18" t="str">
        <f t="shared" si="2"/>
        <v/>
      </c>
      <c r="L23" s="57" t="str">
        <f t="shared" si="3"/>
        <v/>
      </c>
      <c r="M23" s="1"/>
      <c r="N23" s="1"/>
      <c r="O23" s="1"/>
      <c r="P23" s="1"/>
    </row>
    <row r="24" spans="2:33" x14ac:dyDescent="0.25">
      <c r="B24" s="13"/>
      <c r="C24" s="14"/>
      <c r="D24" s="15"/>
      <c r="E24" s="16"/>
      <c r="F24" s="21"/>
      <c r="G24" s="21"/>
      <c r="H24" s="216"/>
      <c r="I24" s="50" t="str">
        <f t="shared" si="0"/>
        <v/>
      </c>
      <c r="J24" s="51" t="str">
        <f t="shared" si="1"/>
        <v/>
      </c>
      <c r="K24" s="18" t="str">
        <f t="shared" si="2"/>
        <v/>
      </c>
      <c r="L24" s="57" t="str">
        <f t="shared" si="3"/>
        <v/>
      </c>
      <c r="M24" s="1"/>
      <c r="N24" s="1"/>
      <c r="O24" s="1"/>
      <c r="P24" s="1"/>
    </row>
    <row r="25" spans="2:33" x14ac:dyDescent="0.25">
      <c r="B25" s="13"/>
      <c r="C25" s="14"/>
      <c r="D25" s="15"/>
      <c r="E25" s="16"/>
      <c r="F25" s="21"/>
      <c r="G25" s="21"/>
      <c r="H25" s="216"/>
      <c r="I25" s="50" t="str">
        <f t="shared" si="0"/>
        <v/>
      </c>
      <c r="J25" s="51" t="str">
        <f t="shared" si="1"/>
        <v/>
      </c>
      <c r="K25" s="18" t="str">
        <f t="shared" si="2"/>
        <v/>
      </c>
      <c r="L25" s="57" t="str">
        <f t="shared" si="3"/>
        <v/>
      </c>
      <c r="M25" s="1"/>
      <c r="N25" s="1"/>
      <c r="O25" s="1"/>
      <c r="P25" s="1"/>
    </row>
    <row r="26" spans="2:33" ht="13.5" thickBot="1" x14ac:dyDescent="0.3">
      <c r="B26" s="13"/>
      <c r="C26" s="14"/>
      <c r="D26" s="15"/>
      <c r="E26" s="16"/>
      <c r="F26" s="24"/>
      <c r="G26" s="24"/>
      <c r="H26" s="216"/>
      <c r="I26" s="50" t="str">
        <f t="shared" si="0"/>
        <v/>
      </c>
      <c r="J26" s="51" t="str">
        <f t="shared" si="1"/>
        <v/>
      </c>
      <c r="K26" s="158" t="str">
        <f t="shared" si="2"/>
        <v/>
      </c>
      <c r="L26" s="57" t="str">
        <f t="shared" si="3"/>
        <v/>
      </c>
      <c r="M26" s="1"/>
      <c r="N26" s="1"/>
      <c r="O26" s="1"/>
      <c r="P26" s="1"/>
    </row>
    <row r="27" spans="2:33" s="25" customFormat="1" ht="18" customHeight="1" thickBot="1" x14ac:dyDescent="0.3">
      <c r="B27" s="269" t="s">
        <v>1</v>
      </c>
      <c r="C27" s="270"/>
      <c r="D27" s="160"/>
      <c r="E27" s="161"/>
      <c r="F27" s="162"/>
      <c r="G27" s="161"/>
      <c r="H27" s="162"/>
      <c r="I27" s="163">
        <f>SUM(I17:I26)</f>
        <v>0</v>
      </c>
      <c r="J27" s="162"/>
      <c r="K27" s="159">
        <f>SUM(K17:K26)</f>
        <v>0</v>
      </c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  <c r="AF27" s="26"/>
      <c r="AG27" s="26"/>
    </row>
    <row r="28" spans="2:33" s="1" customFormat="1" x14ac:dyDescent="0.25">
      <c r="B28" s="1" t="s">
        <v>125</v>
      </c>
    </row>
    <row r="29" spans="2:33" s="1" customFormat="1" x14ac:dyDescent="0.25"/>
    <row r="30" spans="2:33" s="1" customFormat="1" ht="15.75" x14ac:dyDescent="0.25">
      <c r="B30" s="5" t="s">
        <v>11</v>
      </c>
    </row>
    <row r="31" spans="2:33" s="1" customFormat="1" ht="6" customHeight="1" x14ac:dyDescent="0.25"/>
    <row r="32" spans="2:33" s="1" customFormat="1" x14ac:dyDescent="0.25">
      <c r="B32" s="27" t="s">
        <v>94</v>
      </c>
    </row>
    <row r="33" spans="1:33" s="1" customFormat="1" x14ac:dyDescent="0.25">
      <c r="B33" s="1" t="s">
        <v>95</v>
      </c>
    </row>
    <row r="34" spans="1:33" s="1" customFormat="1" x14ac:dyDescent="0.25">
      <c r="B34" s="1" t="s">
        <v>96</v>
      </c>
    </row>
    <row r="35" spans="1:33" s="1" customFormat="1" ht="15.75" x14ac:dyDescent="0.25">
      <c r="B35" s="1" t="s">
        <v>97</v>
      </c>
    </row>
    <row r="36" spans="1:33" s="1" customFormat="1" x14ac:dyDescent="0.25">
      <c r="B36" s="1" t="s">
        <v>109</v>
      </c>
    </row>
    <row r="37" spans="1:33" s="1" customFormat="1" x14ac:dyDescent="0.25"/>
    <row r="38" spans="1:33" s="29" customFormat="1" ht="66.75" customHeight="1" x14ac:dyDescent="0.25">
      <c r="A38" s="28"/>
      <c r="B38" s="264" t="s">
        <v>0</v>
      </c>
      <c r="C38" s="265"/>
      <c r="D38" s="49" t="s">
        <v>93</v>
      </c>
      <c r="E38" s="49" t="s">
        <v>76</v>
      </c>
      <c r="F38" s="49" t="s">
        <v>74</v>
      </c>
      <c r="G38" s="252" t="s">
        <v>9</v>
      </c>
      <c r="H38" s="253"/>
      <c r="I38" s="253"/>
      <c r="J38" s="254"/>
      <c r="K38" s="49" t="s">
        <v>10</v>
      </c>
      <c r="L38" s="49" t="s">
        <v>25</v>
      </c>
      <c r="M38" s="49" t="s">
        <v>26</v>
      </c>
      <c r="N38" s="258" t="s">
        <v>107</v>
      </c>
      <c r="O38" s="259"/>
      <c r="P38" s="258" t="s">
        <v>108</v>
      </c>
      <c r="Q38" s="259"/>
      <c r="R38" s="167" t="s">
        <v>73</v>
      </c>
      <c r="S38" s="1"/>
      <c r="V38" s="30"/>
      <c r="W38" s="30"/>
      <c r="X38" s="30"/>
      <c r="Y38" s="30"/>
      <c r="Z38" s="30"/>
      <c r="AA38" s="30"/>
      <c r="AB38" s="30"/>
      <c r="AC38" s="30"/>
      <c r="AD38" s="30"/>
    </row>
    <row r="39" spans="1:33" ht="51" x14ac:dyDescent="0.25">
      <c r="A39" s="31"/>
      <c r="B39" s="10" t="s">
        <v>4</v>
      </c>
      <c r="C39" s="10" t="s">
        <v>2</v>
      </c>
      <c r="D39" s="10" t="s">
        <v>15</v>
      </c>
      <c r="E39" s="10" t="s">
        <v>15</v>
      </c>
      <c r="F39" s="10" t="s">
        <v>16</v>
      </c>
      <c r="G39" s="10" t="s">
        <v>16</v>
      </c>
      <c r="H39" s="10" t="s">
        <v>29</v>
      </c>
      <c r="I39" s="10" t="s">
        <v>30</v>
      </c>
      <c r="J39" s="10" t="s">
        <v>118</v>
      </c>
      <c r="K39" s="10" t="s">
        <v>16</v>
      </c>
      <c r="L39" s="10" t="s">
        <v>27</v>
      </c>
      <c r="M39" s="10" t="s">
        <v>28</v>
      </c>
      <c r="N39" s="10" t="s">
        <v>15</v>
      </c>
      <c r="O39" s="10" t="s">
        <v>35</v>
      </c>
      <c r="P39" s="10" t="s">
        <v>16</v>
      </c>
      <c r="Q39" s="10" t="s">
        <v>36</v>
      </c>
      <c r="R39" s="11" t="s">
        <v>16</v>
      </c>
      <c r="AE39" s="12"/>
      <c r="AF39" s="12"/>
      <c r="AG39" s="12"/>
    </row>
    <row r="40" spans="1:33" s="34" customFormat="1" x14ac:dyDescent="0.25">
      <c r="A40" s="32"/>
      <c r="B40" s="33" t="str">
        <f>IF(B17="","",B17)</f>
        <v/>
      </c>
      <c r="C40" s="147" t="str">
        <f>IF(C17="","",C17)</f>
        <v/>
      </c>
      <c r="D40" s="164"/>
      <c r="E40" s="115"/>
      <c r="F40" s="118" t="str">
        <f>IF(C40&lt;&gt;"","Oui","")</f>
        <v/>
      </c>
      <c r="G40" s="118" t="str">
        <f>IF(C40&lt;&gt;"","Oui","")</f>
        <v/>
      </c>
      <c r="H40" s="127"/>
      <c r="I40" s="127"/>
      <c r="J40" s="130" t="str">
        <f>IF(C40&lt;&gt;"",(I17*H40)+(I17*I40),"")</f>
        <v/>
      </c>
      <c r="K40" s="105" t="str">
        <f>IF(C40&lt;&gt;"","Oui","")</f>
        <v/>
      </c>
      <c r="L40" s="127"/>
      <c r="M40" s="127"/>
      <c r="N40" s="115"/>
      <c r="O40" s="127"/>
      <c r="P40" s="122" t="str">
        <f>IF(M40="","",IF(M40=0,"Non","Oui"))</f>
        <v/>
      </c>
      <c r="Q40" s="132" t="str">
        <f>IF(M40="","",IF(M40=0,0,1))</f>
        <v/>
      </c>
      <c r="R40" s="168" t="str">
        <f>IF(C40&lt;&gt;"","Oui","")</f>
        <v/>
      </c>
      <c r="S40" s="57" t="str">
        <f>IF(AND(C40&lt;&gt;"",OR(D40="",E40="",H40="",I40="",L40="",M40="",N40="",O40="")),"Veuillez renseigner l'ensemble des caractéristiques du linéaire","")</f>
        <v/>
      </c>
      <c r="V40" s="35"/>
      <c r="W40" s="35"/>
      <c r="X40" s="35"/>
      <c r="Y40" s="35"/>
      <c r="Z40" s="35"/>
      <c r="AA40" s="35"/>
      <c r="AB40" s="35"/>
      <c r="AC40" s="35"/>
      <c r="AD40" s="35"/>
    </row>
    <row r="41" spans="1:33" s="34" customFormat="1" x14ac:dyDescent="0.25">
      <c r="A41" s="36"/>
      <c r="B41" s="37" t="str">
        <f t="shared" ref="B41:B49" si="4">IF(B18="","",B18)</f>
        <v/>
      </c>
      <c r="C41" s="148" t="str">
        <f t="shared" ref="C41:C49" si="5">IF(C18="","",C18)</f>
        <v/>
      </c>
      <c r="D41" s="165"/>
      <c r="E41" s="116"/>
      <c r="F41" s="118" t="str">
        <f t="shared" ref="F41:F49" si="6">IF(C41&lt;&gt;"","Oui","")</f>
        <v/>
      </c>
      <c r="G41" s="118" t="str">
        <f t="shared" ref="G41:G49" si="7">IF(C41&lt;&gt;"","Oui","")</f>
        <v/>
      </c>
      <c r="H41" s="128"/>
      <c r="I41" s="128"/>
      <c r="J41" s="130" t="str">
        <f t="shared" ref="J41:J49" si="8">IF(C41&lt;&gt;"",(I18*H41)+(I18*I41),"")</f>
        <v/>
      </c>
      <c r="K41" s="105" t="str">
        <f t="shared" ref="K41:K49" si="9">IF(C41&lt;&gt;"","Oui","")</f>
        <v/>
      </c>
      <c r="L41" s="128"/>
      <c r="M41" s="128"/>
      <c r="N41" s="116"/>
      <c r="O41" s="128"/>
      <c r="P41" s="122" t="str">
        <f t="shared" ref="P41:P49" si="10">IF(M41="","",IF(M41=0,"Non","Oui"))</f>
        <v/>
      </c>
      <c r="Q41" s="132" t="str">
        <f t="shared" ref="Q41:Q49" si="11">IF(M41="","",IF(M41=0,0,1))</f>
        <v/>
      </c>
      <c r="R41" s="168" t="str">
        <f t="shared" ref="R41:R49" si="12">IF(C41&lt;&gt;"","Oui","")</f>
        <v/>
      </c>
      <c r="S41" s="57" t="str">
        <f t="shared" ref="S41:S49" si="13">IF(AND(C41&lt;&gt;"",OR(D41="",E41="",H41="",I41="",L41="",M41="",N41="",O41="")),"Veuillez renseigner l'ensemble des caractéristiques du linéaire","")</f>
        <v/>
      </c>
      <c r="V41" s="35"/>
      <c r="W41" s="35"/>
      <c r="X41" s="35"/>
      <c r="Y41" s="35"/>
      <c r="Z41" s="35"/>
      <c r="AA41" s="35"/>
      <c r="AB41" s="35"/>
      <c r="AC41" s="35"/>
      <c r="AD41" s="35"/>
    </row>
    <row r="42" spans="1:33" s="34" customFormat="1" x14ac:dyDescent="0.25">
      <c r="A42" s="36"/>
      <c r="B42" s="37" t="str">
        <f t="shared" si="4"/>
        <v/>
      </c>
      <c r="C42" s="148" t="str">
        <f t="shared" si="5"/>
        <v/>
      </c>
      <c r="D42" s="165"/>
      <c r="E42" s="116"/>
      <c r="F42" s="118" t="str">
        <f t="shared" si="6"/>
        <v/>
      </c>
      <c r="G42" s="118" t="str">
        <f t="shared" si="7"/>
        <v/>
      </c>
      <c r="H42" s="128"/>
      <c r="I42" s="128"/>
      <c r="J42" s="130" t="str">
        <f t="shared" si="8"/>
        <v/>
      </c>
      <c r="K42" s="105" t="str">
        <f t="shared" si="9"/>
        <v/>
      </c>
      <c r="L42" s="128"/>
      <c r="M42" s="128"/>
      <c r="N42" s="116"/>
      <c r="O42" s="128"/>
      <c r="P42" s="122" t="str">
        <f t="shared" si="10"/>
        <v/>
      </c>
      <c r="Q42" s="132" t="str">
        <f t="shared" si="11"/>
        <v/>
      </c>
      <c r="R42" s="168" t="str">
        <f t="shared" si="12"/>
        <v/>
      </c>
      <c r="S42" s="57" t="str">
        <f t="shared" si="13"/>
        <v/>
      </c>
      <c r="V42" s="35"/>
      <c r="W42" s="35"/>
      <c r="X42" s="35"/>
      <c r="Y42" s="35"/>
      <c r="Z42" s="35"/>
      <c r="AA42" s="35"/>
      <c r="AB42" s="35"/>
      <c r="AC42" s="35"/>
      <c r="AD42" s="35"/>
    </row>
    <row r="43" spans="1:33" s="34" customFormat="1" x14ac:dyDescent="0.25">
      <c r="A43" s="36"/>
      <c r="B43" s="37" t="str">
        <f t="shared" si="4"/>
        <v/>
      </c>
      <c r="C43" s="148" t="str">
        <f t="shared" si="5"/>
        <v/>
      </c>
      <c r="D43" s="165"/>
      <c r="E43" s="116"/>
      <c r="F43" s="118" t="str">
        <f t="shared" si="6"/>
        <v/>
      </c>
      <c r="G43" s="118" t="str">
        <f t="shared" si="7"/>
        <v/>
      </c>
      <c r="H43" s="128"/>
      <c r="I43" s="128"/>
      <c r="J43" s="130" t="str">
        <f t="shared" si="8"/>
        <v/>
      </c>
      <c r="K43" s="105" t="str">
        <f t="shared" si="9"/>
        <v/>
      </c>
      <c r="L43" s="128"/>
      <c r="M43" s="128"/>
      <c r="N43" s="116"/>
      <c r="O43" s="128"/>
      <c r="P43" s="122" t="str">
        <f t="shared" si="10"/>
        <v/>
      </c>
      <c r="Q43" s="132" t="str">
        <f t="shared" si="11"/>
        <v/>
      </c>
      <c r="R43" s="168" t="str">
        <f t="shared" si="12"/>
        <v/>
      </c>
      <c r="S43" s="57" t="str">
        <f t="shared" si="13"/>
        <v/>
      </c>
      <c r="V43" s="35"/>
      <c r="W43" s="35"/>
      <c r="X43" s="35"/>
      <c r="Y43" s="35"/>
      <c r="Z43" s="35"/>
      <c r="AA43" s="35"/>
      <c r="AB43" s="35"/>
      <c r="AC43" s="35"/>
      <c r="AD43" s="35"/>
    </row>
    <row r="44" spans="1:33" s="34" customFormat="1" x14ac:dyDescent="0.25">
      <c r="A44" s="36"/>
      <c r="B44" s="37" t="str">
        <f t="shared" si="4"/>
        <v/>
      </c>
      <c r="C44" s="148" t="str">
        <f t="shared" si="5"/>
        <v/>
      </c>
      <c r="D44" s="165"/>
      <c r="E44" s="116"/>
      <c r="F44" s="118" t="str">
        <f t="shared" si="6"/>
        <v/>
      </c>
      <c r="G44" s="118" t="str">
        <f t="shared" si="7"/>
        <v/>
      </c>
      <c r="H44" s="128"/>
      <c r="I44" s="128"/>
      <c r="J44" s="130" t="str">
        <f t="shared" si="8"/>
        <v/>
      </c>
      <c r="K44" s="105" t="str">
        <f t="shared" si="9"/>
        <v/>
      </c>
      <c r="L44" s="128"/>
      <c r="M44" s="128"/>
      <c r="N44" s="116"/>
      <c r="O44" s="128"/>
      <c r="P44" s="122" t="str">
        <f t="shared" si="10"/>
        <v/>
      </c>
      <c r="Q44" s="132" t="str">
        <f t="shared" si="11"/>
        <v/>
      </c>
      <c r="R44" s="168" t="str">
        <f t="shared" si="12"/>
        <v/>
      </c>
      <c r="S44" s="57" t="str">
        <f t="shared" si="13"/>
        <v/>
      </c>
      <c r="V44" s="35"/>
      <c r="W44" s="35"/>
      <c r="X44" s="35"/>
      <c r="Y44" s="35"/>
      <c r="Z44" s="35"/>
      <c r="AA44" s="35"/>
      <c r="AB44" s="35"/>
      <c r="AC44" s="35"/>
      <c r="AD44" s="35"/>
    </row>
    <row r="45" spans="1:33" s="34" customFormat="1" x14ac:dyDescent="0.25">
      <c r="A45" s="36"/>
      <c r="B45" s="37" t="str">
        <f t="shared" si="4"/>
        <v/>
      </c>
      <c r="C45" s="148" t="str">
        <f t="shared" si="5"/>
        <v/>
      </c>
      <c r="D45" s="165"/>
      <c r="E45" s="116"/>
      <c r="F45" s="118" t="str">
        <f t="shared" si="6"/>
        <v/>
      </c>
      <c r="G45" s="118" t="str">
        <f t="shared" si="7"/>
        <v/>
      </c>
      <c r="H45" s="128"/>
      <c r="I45" s="128"/>
      <c r="J45" s="130" t="str">
        <f t="shared" si="8"/>
        <v/>
      </c>
      <c r="K45" s="105" t="str">
        <f t="shared" si="9"/>
        <v/>
      </c>
      <c r="L45" s="128"/>
      <c r="M45" s="128"/>
      <c r="N45" s="116"/>
      <c r="O45" s="128"/>
      <c r="P45" s="122" t="str">
        <f t="shared" si="10"/>
        <v/>
      </c>
      <c r="Q45" s="132" t="str">
        <f t="shared" si="11"/>
        <v/>
      </c>
      <c r="R45" s="168" t="str">
        <f t="shared" si="12"/>
        <v/>
      </c>
      <c r="S45" s="57" t="str">
        <f t="shared" si="13"/>
        <v/>
      </c>
      <c r="V45" s="35"/>
      <c r="W45" s="35"/>
      <c r="X45" s="35"/>
      <c r="Y45" s="35"/>
      <c r="Z45" s="35"/>
      <c r="AA45" s="35"/>
      <c r="AB45" s="35"/>
      <c r="AC45" s="35"/>
      <c r="AD45" s="35"/>
    </row>
    <row r="46" spans="1:33" s="34" customFormat="1" x14ac:dyDescent="0.25">
      <c r="A46" s="36"/>
      <c r="B46" s="37" t="str">
        <f t="shared" si="4"/>
        <v/>
      </c>
      <c r="C46" s="148" t="str">
        <f t="shared" si="5"/>
        <v/>
      </c>
      <c r="D46" s="165"/>
      <c r="E46" s="116"/>
      <c r="F46" s="118" t="str">
        <f t="shared" si="6"/>
        <v/>
      </c>
      <c r="G46" s="118" t="str">
        <f t="shared" si="7"/>
        <v/>
      </c>
      <c r="H46" s="128"/>
      <c r="I46" s="128"/>
      <c r="J46" s="130" t="str">
        <f t="shared" si="8"/>
        <v/>
      </c>
      <c r="K46" s="105" t="str">
        <f t="shared" si="9"/>
        <v/>
      </c>
      <c r="L46" s="128"/>
      <c r="M46" s="128"/>
      <c r="N46" s="116"/>
      <c r="O46" s="128"/>
      <c r="P46" s="122" t="str">
        <f t="shared" si="10"/>
        <v/>
      </c>
      <c r="Q46" s="132" t="str">
        <f t="shared" si="11"/>
        <v/>
      </c>
      <c r="R46" s="168" t="str">
        <f t="shared" si="12"/>
        <v/>
      </c>
      <c r="S46" s="57" t="str">
        <f t="shared" si="13"/>
        <v/>
      </c>
      <c r="V46" s="35"/>
      <c r="W46" s="35"/>
      <c r="X46" s="35"/>
      <c r="Y46" s="35"/>
      <c r="Z46" s="35"/>
      <c r="AA46" s="35"/>
      <c r="AB46" s="35"/>
      <c r="AC46" s="35"/>
      <c r="AD46" s="35"/>
    </row>
    <row r="47" spans="1:33" s="34" customFormat="1" x14ac:dyDescent="0.25">
      <c r="A47" s="36"/>
      <c r="B47" s="37" t="str">
        <f t="shared" si="4"/>
        <v/>
      </c>
      <c r="C47" s="148" t="str">
        <f t="shared" si="5"/>
        <v/>
      </c>
      <c r="D47" s="165"/>
      <c r="E47" s="116"/>
      <c r="F47" s="118" t="str">
        <f t="shared" si="6"/>
        <v/>
      </c>
      <c r="G47" s="118" t="str">
        <f t="shared" si="7"/>
        <v/>
      </c>
      <c r="H47" s="128"/>
      <c r="I47" s="128"/>
      <c r="J47" s="130" t="str">
        <f t="shared" si="8"/>
        <v/>
      </c>
      <c r="K47" s="105" t="str">
        <f t="shared" si="9"/>
        <v/>
      </c>
      <c r="L47" s="128"/>
      <c r="M47" s="128"/>
      <c r="N47" s="116"/>
      <c r="O47" s="128"/>
      <c r="P47" s="122" t="str">
        <f t="shared" si="10"/>
        <v/>
      </c>
      <c r="Q47" s="132" t="str">
        <f t="shared" si="11"/>
        <v/>
      </c>
      <c r="R47" s="168" t="str">
        <f t="shared" si="12"/>
        <v/>
      </c>
      <c r="S47" s="57" t="str">
        <f t="shared" si="13"/>
        <v/>
      </c>
      <c r="V47" s="35"/>
      <c r="W47" s="35"/>
      <c r="X47" s="35"/>
      <c r="Y47" s="35"/>
      <c r="Z47" s="35"/>
      <c r="AA47" s="35"/>
      <c r="AB47" s="35"/>
      <c r="AC47" s="35"/>
      <c r="AD47" s="35"/>
    </row>
    <row r="48" spans="1:33" s="34" customFormat="1" x14ac:dyDescent="0.25">
      <c r="A48" s="36"/>
      <c r="B48" s="37" t="str">
        <f t="shared" si="4"/>
        <v/>
      </c>
      <c r="C48" s="148" t="str">
        <f t="shared" si="5"/>
        <v/>
      </c>
      <c r="D48" s="165"/>
      <c r="E48" s="116"/>
      <c r="F48" s="118" t="str">
        <f t="shared" si="6"/>
        <v/>
      </c>
      <c r="G48" s="118" t="str">
        <f t="shared" si="7"/>
        <v/>
      </c>
      <c r="H48" s="128"/>
      <c r="I48" s="128"/>
      <c r="J48" s="130" t="str">
        <f t="shared" si="8"/>
        <v/>
      </c>
      <c r="K48" s="105" t="str">
        <f t="shared" si="9"/>
        <v/>
      </c>
      <c r="L48" s="128"/>
      <c r="M48" s="128"/>
      <c r="N48" s="116"/>
      <c r="O48" s="128"/>
      <c r="P48" s="122" t="str">
        <f t="shared" si="10"/>
        <v/>
      </c>
      <c r="Q48" s="132" t="str">
        <f t="shared" si="11"/>
        <v/>
      </c>
      <c r="R48" s="168" t="str">
        <f t="shared" si="12"/>
        <v/>
      </c>
      <c r="S48" s="57" t="str">
        <f t="shared" si="13"/>
        <v/>
      </c>
      <c r="V48" s="35"/>
      <c r="W48" s="35"/>
      <c r="X48" s="35"/>
      <c r="Y48" s="35"/>
      <c r="Z48" s="35"/>
      <c r="AA48" s="35"/>
      <c r="AB48" s="35"/>
      <c r="AC48" s="35"/>
      <c r="AD48" s="35"/>
    </row>
    <row r="49" spans="1:33" s="34" customFormat="1" x14ac:dyDescent="0.25">
      <c r="A49" s="38"/>
      <c r="B49" s="39" t="str">
        <f t="shared" si="4"/>
        <v/>
      </c>
      <c r="C49" s="149" t="str">
        <f t="shared" si="5"/>
        <v/>
      </c>
      <c r="D49" s="166"/>
      <c r="E49" s="117"/>
      <c r="F49" s="120" t="str">
        <f t="shared" si="6"/>
        <v/>
      </c>
      <c r="G49" s="120" t="str">
        <f t="shared" si="7"/>
        <v/>
      </c>
      <c r="H49" s="129"/>
      <c r="I49" s="129"/>
      <c r="J49" s="131" t="str">
        <f t="shared" si="8"/>
        <v/>
      </c>
      <c r="K49" s="120" t="str">
        <f t="shared" si="9"/>
        <v/>
      </c>
      <c r="L49" s="129"/>
      <c r="M49" s="129"/>
      <c r="N49" s="117"/>
      <c r="O49" s="129"/>
      <c r="P49" s="123" t="str">
        <f t="shared" si="10"/>
        <v/>
      </c>
      <c r="Q49" s="133" t="str">
        <f t="shared" si="11"/>
        <v/>
      </c>
      <c r="R49" s="169" t="str">
        <f t="shared" si="12"/>
        <v/>
      </c>
      <c r="S49" s="57" t="str">
        <f t="shared" si="13"/>
        <v/>
      </c>
      <c r="V49" s="35"/>
      <c r="W49" s="35"/>
      <c r="X49" s="35"/>
      <c r="Y49" s="35"/>
      <c r="Z49" s="35"/>
      <c r="AA49" s="35"/>
      <c r="AB49" s="35"/>
      <c r="AC49" s="35"/>
      <c r="AD49" s="35"/>
    </row>
    <row r="50" spans="1:33" s="1" customFormat="1" x14ac:dyDescent="0.25">
      <c r="J50" s="104"/>
    </row>
    <row r="51" spans="1:33" s="1" customFormat="1" x14ac:dyDescent="0.25">
      <c r="H51" s="56"/>
      <c r="I51" s="56"/>
      <c r="J51" s="56"/>
      <c r="K51" s="56"/>
      <c r="L51" s="56"/>
      <c r="M51" s="56"/>
      <c r="N51" s="56"/>
      <c r="O51" s="56"/>
    </row>
    <row r="52" spans="1:33" s="1" customFormat="1" ht="15.75" x14ac:dyDescent="0.25">
      <c r="B52" s="5" t="s">
        <v>21</v>
      </c>
      <c r="H52" s="56"/>
      <c r="I52" s="56"/>
      <c r="J52" s="56"/>
      <c r="K52" s="56"/>
      <c r="L52" s="56"/>
      <c r="M52" s="56"/>
      <c r="N52" s="56"/>
      <c r="O52" s="56"/>
      <c r="P52" s="55"/>
      <c r="Q52" s="62"/>
    </row>
    <row r="53" spans="1:33" s="1" customFormat="1" ht="6" customHeight="1" x14ac:dyDescent="0.25"/>
    <row r="54" spans="1:33" ht="51" customHeight="1" x14ac:dyDescent="0.25">
      <c r="A54" s="40"/>
      <c r="B54" s="262" t="s">
        <v>0</v>
      </c>
      <c r="C54" s="263"/>
      <c r="D54" s="250" t="s">
        <v>93</v>
      </c>
      <c r="E54" s="250" t="s">
        <v>76</v>
      </c>
      <c r="F54" s="250" t="s">
        <v>74</v>
      </c>
      <c r="G54" s="252" t="s">
        <v>9</v>
      </c>
      <c r="H54" s="253"/>
      <c r="I54" s="253"/>
      <c r="J54" s="254"/>
      <c r="K54" s="250" t="s">
        <v>10</v>
      </c>
      <c r="L54" s="252" t="s">
        <v>22</v>
      </c>
      <c r="M54" s="253"/>
      <c r="N54" s="253"/>
      <c r="O54" s="253"/>
      <c r="P54" s="253"/>
      <c r="Q54" s="254"/>
      <c r="R54" s="250" t="s">
        <v>73</v>
      </c>
      <c r="S54" s="242" t="s">
        <v>1</v>
      </c>
      <c r="AE54" s="12"/>
      <c r="AF54" s="12"/>
      <c r="AG54" s="12"/>
    </row>
    <row r="55" spans="1:33" ht="25.5" x14ac:dyDescent="0.25">
      <c r="A55" s="31"/>
      <c r="B55" s="41" t="s">
        <v>4</v>
      </c>
      <c r="C55" s="10" t="s">
        <v>2</v>
      </c>
      <c r="D55" s="251"/>
      <c r="E55" s="251"/>
      <c r="F55" s="251"/>
      <c r="G55" s="252"/>
      <c r="H55" s="253"/>
      <c r="I55" s="253"/>
      <c r="J55" s="254"/>
      <c r="K55" s="251"/>
      <c r="L55" s="255"/>
      <c r="M55" s="256"/>
      <c r="N55" s="256"/>
      <c r="O55" s="256"/>
      <c r="P55" s="256"/>
      <c r="Q55" s="257"/>
      <c r="R55" s="251"/>
      <c r="S55" s="243"/>
      <c r="AE55" s="12"/>
      <c r="AF55" s="12"/>
      <c r="AG55" s="12"/>
    </row>
    <row r="56" spans="1:33" ht="15" customHeight="1" x14ac:dyDescent="0.25">
      <c r="B56" s="124" t="str">
        <f>IF(B17="","",B17)</f>
        <v/>
      </c>
      <c r="C56" s="175" t="str">
        <f>IF(C17="","",C17)</f>
        <v/>
      </c>
      <c r="D56" s="174" t="str">
        <f>IF(C56="","",IF(D40="Oui",IF(E17=1,Barèmes!$D$13*D17,IF(E17=2,Barèmes!$E$13*D17,0)),0))</f>
        <v/>
      </c>
      <c r="E56" s="125" t="str">
        <f>IF(C56="","",IF(AND(E40="Oui",F17="Oui"),Barèmes!$D$14*2*D17,IF(AND(E40="Oui",F17="Non"),Barèmes!$D$14*D17,0)))</f>
        <v/>
      </c>
      <c r="F56" s="125" t="str">
        <f>IF(C56="","",(Barèmes!$D$15*J17*D17))</f>
        <v/>
      </c>
      <c r="G56" s="244" t="str">
        <f>IF(C56="","",((Barèmes!$D$17*J17*H40)+(Barèmes!$D$18*J17*I40)+(Barèmes!$D$16*J17*(1-H40-I40)))*D17)</f>
        <v/>
      </c>
      <c r="H56" s="245"/>
      <c r="I56" s="245"/>
      <c r="J56" s="246"/>
      <c r="K56" s="125" t="str">
        <f>IF(C56="","",Barèmes!$D$19*I17)</f>
        <v/>
      </c>
      <c r="L56" s="244" t="str">
        <f>IF(C56="","",(Barèmes!$D$20*L40*O40+Barèmes!$D$21*M40)*I17)</f>
        <v/>
      </c>
      <c r="M56" s="245"/>
      <c r="N56" s="245"/>
      <c r="O56" s="245"/>
      <c r="P56" s="245"/>
      <c r="Q56" s="246"/>
      <c r="R56" s="126" t="str">
        <f>IF(C56="","",Barèmes!$D$22*I17)</f>
        <v/>
      </c>
      <c r="S56" s="171">
        <f>SUM(D56:R56)</f>
        <v>0</v>
      </c>
      <c r="AE56" s="12"/>
      <c r="AF56" s="12"/>
      <c r="AG56" s="12"/>
    </row>
    <row r="57" spans="1:33" ht="15" customHeight="1" x14ac:dyDescent="0.25">
      <c r="B57" s="124" t="str">
        <f t="shared" ref="B57:C65" si="14">IF(B18="","",B18)</f>
        <v/>
      </c>
      <c r="C57" s="176" t="str">
        <f t="shared" si="14"/>
        <v/>
      </c>
      <c r="D57" s="174" t="str">
        <f>IF(C57="","",IF(D41="Oui",IF(E18=1,Barèmes!$D$13*D18,IF(E18=2,Barèmes!$E$13*D18,0)),0))</f>
        <v/>
      </c>
      <c r="E57" s="125" t="str">
        <f>IF(C57="","",IF(AND(E41="Oui",F18="Oui"),Barèmes!$D$14*2*D18,IF(AND(E41="Oui",F18="Non"),Barèmes!$D$14*D18,0)))</f>
        <v/>
      </c>
      <c r="F57" s="125" t="str">
        <f>IF(C57="","",(Barèmes!$D$15*J18*D18))</f>
        <v/>
      </c>
      <c r="G57" s="247" t="str">
        <f>IF(C57="","",((Barèmes!$D$17*J18*H41)+(Barèmes!$D$18*J18*I41)+(Barèmes!$D$16*J18*(1-H41-I41)))*D18)</f>
        <v/>
      </c>
      <c r="H57" s="248"/>
      <c r="I57" s="248"/>
      <c r="J57" s="249"/>
      <c r="K57" s="125" t="str">
        <f>IF(C57="","",Barèmes!$D$19*I18)</f>
        <v/>
      </c>
      <c r="L57" s="247" t="str">
        <f>IF(C57="","",(Barèmes!$D$20*L41*O41+Barèmes!$D$21*M41)*I18)</f>
        <v/>
      </c>
      <c r="M57" s="248"/>
      <c r="N57" s="248"/>
      <c r="O57" s="248"/>
      <c r="P57" s="248"/>
      <c r="Q57" s="249"/>
      <c r="R57" s="126" t="str">
        <f>IF(C57="","",Barèmes!$D$22*I18)</f>
        <v/>
      </c>
      <c r="S57" s="172">
        <f t="shared" ref="S57:S65" si="15">SUM(D57:R57)</f>
        <v>0</v>
      </c>
      <c r="AE57" s="12"/>
      <c r="AF57" s="12"/>
      <c r="AG57" s="12"/>
    </row>
    <row r="58" spans="1:33" ht="15" customHeight="1" x14ac:dyDescent="0.25">
      <c r="B58" s="124" t="str">
        <f t="shared" si="14"/>
        <v/>
      </c>
      <c r="C58" s="176" t="str">
        <f t="shared" si="14"/>
        <v/>
      </c>
      <c r="D58" s="174" t="str">
        <f>IF(C58="","",IF(D42="Oui",IF(E19=1,Barèmes!$D$13*D19,IF(E19=2,Barèmes!$E$13*D19,0)),0))</f>
        <v/>
      </c>
      <c r="E58" s="125" t="str">
        <f>IF(C58="","",IF(AND(E42="Oui",F19="Oui"),Barèmes!$D$14*2*D19,IF(AND(E42="Oui",F19="Non"),Barèmes!$D$14*D19,0)))</f>
        <v/>
      </c>
      <c r="F58" s="125" t="str">
        <f>IF(C58="","",(Barèmes!$D$15*J19*D19))</f>
        <v/>
      </c>
      <c r="G58" s="247" t="str">
        <f>IF(C58="","",((Barèmes!$D$17*J19*H42)+(Barèmes!$D$18*J19*I42)+(Barèmes!$D$16*J19*(1-H42-I42)))*D19)</f>
        <v/>
      </c>
      <c r="H58" s="248"/>
      <c r="I58" s="248"/>
      <c r="J58" s="249"/>
      <c r="K58" s="125" t="str">
        <f>IF(C58="","",Barèmes!$D$19*I19)</f>
        <v/>
      </c>
      <c r="L58" s="247" t="str">
        <f>IF(C58="","",(Barèmes!$D$20*L42*O42+Barèmes!$D$21*M42)*I19)</f>
        <v/>
      </c>
      <c r="M58" s="248"/>
      <c r="N58" s="248"/>
      <c r="O58" s="248"/>
      <c r="P58" s="248"/>
      <c r="Q58" s="249"/>
      <c r="R58" s="126" t="str">
        <f>IF(C58="","",Barèmes!$D$22*I19)</f>
        <v/>
      </c>
      <c r="S58" s="172">
        <f t="shared" si="15"/>
        <v>0</v>
      </c>
      <c r="AE58" s="12"/>
      <c r="AF58" s="12"/>
      <c r="AG58" s="12"/>
    </row>
    <row r="59" spans="1:33" ht="15" customHeight="1" x14ac:dyDescent="0.25">
      <c r="B59" s="124" t="str">
        <f t="shared" si="14"/>
        <v/>
      </c>
      <c r="C59" s="176" t="str">
        <f t="shared" si="14"/>
        <v/>
      </c>
      <c r="D59" s="174" t="str">
        <f>IF(C59="","",IF(D43="Oui",IF(E20=1,Barèmes!$D$13*D20,IF(E20=2,Barèmes!$E$13*D20,0)),0))</f>
        <v/>
      </c>
      <c r="E59" s="125" t="str">
        <f>IF(C59="","",IF(AND(E43="Oui",F20="Oui"),Barèmes!$D$14*2*D20,IF(AND(E43="Oui",F20="Non"),Barèmes!$D$14*D20,0)))</f>
        <v/>
      </c>
      <c r="F59" s="125" t="str">
        <f>IF(C59="","",(Barèmes!$D$15*J20*D20))</f>
        <v/>
      </c>
      <c r="G59" s="247" t="str">
        <f>IF(C59="","",((Barèmes!$D$17*J20*H43)+(Barèmes!$D$18*J20*I43)+(Barèmes!$D$16*J20*(1-H43-I43)))*D20)</f>
        <v/>
      </c>
      <c r="H59" s="248"/>
      <c r="I59" s="248"/>
      <c r="J59" s="249"/>
      <c r="K59" s="125" t="str">
        <f>IF(C59="","",Barèmes!$D$19*I20)</f>
        <v/>
      </c>
      <c r="L59" s="247" t="str">
        <f>IF(C59="","",(Barèmes!$D$20*L43*O43+Barèmes!$D$21*M43)*I20)</f>
        <v/>
      </c>
      <c r="M59" s="248"/>
      <c r="N59" s="248"/>
      <c r="O59" s="248"/>
      <c r="P59" s="248"/>
      <c r="Q59" s="249"/>
      <c r="R59" s="126" t="str">
        <f>IF(C59="","",Barèmes!$D$22*I20)</f>
        <v/>
      </c>
      <c r="S59" s="172">
        <f t="shared" si="15"/>
        <v>0</v>
      </c>
      <c r="AE59" s="12"/>
      <c r="AF59" s="12"/>
      <c r="AG59" s="12"/>
    </row>
    <row r="60" spans="1:33" ht="15" customHeight="1" x14ac:dyDescent="0.25">
      <c r="B60" s="124" t="str">
        <f t="shared" si="14"/>
        <v/>
      </c>
      <c r="C60" s="176" t="str">
        <f t="shared" si="14"/>
        <v/>
      </c>
      <c r="D60" s="174" t="str">
        <f>IF(C60="","",IF(D44="Oui",IF(E21=1,Barèmes!$D$13*D21,IF(E21=2,Barèmes!$E$13*D21,0)),0))</f>
        <v/>
      </c>
      <c r="E60" s="125" t="str">
        <f>IF(C60="","",IF(AND(E44="Oui",F21="Oui"),Barèmes!$D$14*2*D21,IF(AND(E44="Oui",F21="Non"),Barèmes!$D$14*D21,0)))</f>
        <v/>
      </c>
      <c r="F60" s="125" t="str">
        <f>IF(C60="","",(Barèmes!$D$15*J21*D21))</f>
        <v/>
      </c>
      <c r="G60" s="247" t="str">
        <f>IF(C60="","",((Barèmes!$D$17*J21*H44)+(Barèmes!$D$18*J21*I44)+(Barèmes!$D$16*J21*(1-H44-I44)))*D21)</f>
        <v/>
      </c>
      <c r="H60" s="248"/>
      <c r="I60" s="248"/>
      <c r="J60" s="249"/>
      <c r="K60" s="125" t="str">
        <f>IF(C60="","",Barèmes!$D$19*I21)</f>
        <v/>
      </c>
      <c r="L60" s="247" t="str">
        <f>IF(C60="","",(Barèmes!$D$20*L44*O44+Barèmes!$D$21*M44)*I21)</f>
        <v/>
      </c>
      <c r="M60" s="248"/>
      <c r="N60" s="248"/>
      <c r="O60" s="248"/>
      <c r="P60" s="248"/>
      <c r="Q60" s="249"/>
      <c r="R60" s="126" t="str">
        <f>IF(C60="","",Barèmes!$D$22*I21)</f>
        <v/>
      </c>
      <c r="S60" s="172">
        <f t="shared" si="15"/>
        <v>0</v>
      </c>
      <c r="AE60" s="12"/>
      <c r="AF60" s="12"/>
      <c r="AG60" s="12"/>
    </row>
    <row r="61" spans="1:33" ht="15" customHeight="1" x14ac:dyDescent="0.25">
      <c r="B61" s="124" t="str">
        <f t="shared" si="14"/>
        <v/>
      </c>
      <c r="C61" s="176" t="str">
        <f t="shared" si="14"/>
        <v/>
      </c>
      <c r="D61" s="174" t="str">
        <f>IF(C61="","",IF(D45="Oui",IF(E22=1,Barèmes!$D$13*D22,IF(E22=2,Barèmes!$E$13*D22,0)),0))</f>
        <v/>
      </c>
      <c r="E61" s="125" t="str">
        <f>IF(C61="","",IF(AND(E45="Oui",F22="Oui"),Barèmes!$D$14*2*D22,IF(AND(E45="Oui",F22="Non"),Barèmes!$D$14*D22,0)))</f>
        <v/>
      </c>
      <c r="F61" s="125" t="str">
        <f>IF(C61="","",(Barèmes!$D$15*J22*D22))</f>
        <v/>
      </c>
      <c r="G61" s="247" t="str">
        <f>IF(C61="","",((Barèmes!$D$17*J22*H45)+(Barèmes!$D$18*J22*I45)+(Barèmes!$D$16*J22*(1-H45-I45)))*D22)</f>
        <v/>
      </c>
      <c r="H61" s="248"/>
      <c r="I61" s="248"/>
      <c r="J61" s="249"/>
      <c r="K61" s="125" t="str">
        <f>IF(C61="","",Barèmes!$D$19*I22)</f>
        <v/>
      </c>
      <c r="L61" s="247" t="str">
        <f>IF(C61="","",(Barèmes!$D$20*L45*O45+Barèmes!$D$21*M45)*I22)</f>
        <v/>
      </c>
      <c r="M61" s="248"/>
      <c r="N61" s="248"/>
      <c r="O61" s="248"/>
      <c r="P61" s="248"/>
      <c r="Q61" s="249"/>
      <c r="R61" s="126" t="str">
        <f>IF(C61="","",Barèmes!$D$22*I22)</f>
        <v/>
      </c>
      <c r="S61" s="172">
        <f t="shared" si="15"/>
        <v>0</v>
      </c>
      <c r="AE61" s="12"/>
      <c r="AF61" s="12"/>
      <c r="AG61" s="12"/>
    </row>
    <row r="62" spans="1:33" ht="15" customHeight="1" x14ac:dyDescent="0.25">
      <c r="B62" s="124" t="str">
        <f t="shared" si="14"/>
        <v/>
      </c>
      <c r="C62" s="176" t="str">
        <f t="shared" si="14"/>
        <v/>
      </c>
      <c r="D62" s="174" t="str">
        <f>IF(C62="","",IF(D46="Oui",IF(E23=1,Barèmes!$D$13*D23,IF(E23=2,Barèmes!$E$13*D23,0)),0))</f>
        <v/>
      </c>
      <c r="E62" s="125" t="str">
        <f>IF(C62="","",IF(AND(E46="Oui",F23="Oui"),Barèmes!$D$14*2*D23,IF(AND(E46="Oui",F23="Non"),Barèmes!$D$14*D23,0)))</f>
        <v/>
      </c>
      <c r="F62" s="125" t="str">
        <f>IF(C62="","",(Barèmes!$D$15*J23*D23))</f>
        <v/>
      </c>
      <c r="G62" s="247" t="str">
        <f>IF(C62="","",((Barèmes!$D$17*J23*H46)+(Barèmes!$D$18*J23*I46)+(Barèmes!$D$16*J23*(1-H46-I46)))*D23)</f>
        <v/>
      </c>
      <c r="H62" s="248"/>
      <c r="I62" s="248"/>
      <c r="J62" s="249"/>
      <c r="K62" s="125" t="str">
        <f>IF(C62="","",Barèmes!$D$19*I23)</f>
        <v/>
      </c>
      <c r="L62" s="247" t="str">
        <f>IF(C62="","",(Barèmes!$D$20*L46*O46+Barèmes!$D$21*M46)*I23)</f>
        <v/>
      </c>
      <c r="M62" s="248"/>
      <c r="N62" s="248"/>
      <c r="O62" s="248"/>
      <c r="P62" s="248"/>
      <c r="Q62" s="249"/>
      <c r="R62" s="126" t="str">
        <f>IF(C62="","",Barèmes!$D$22*I23)</f>
        <v/>
      </c>
      <c r="S62" s="172">
        <f t="shared" si="15"/>
        <v>0</v>
      </c>
      <c r="AE62" s="12"/>
      <c r="AF62" s="12"/>
      <c r="AG62" s="12"/>
    </row>
    <row r="63" spans="1:33" ht="15" customHeight="1" x14ac:dyDescent="0.25">
      <c r="B63" s="124" t="str">
        <f t="shared" si="14"/>
        <v/>
      </c>
      <c r="C63" s="176" t="str">
        <f t="shared" si="14"/>
        <v/>
      </c>
      <c r="D63" s="174" t="str">
        <f>IF(C63="","",IF(D47="Oui",IF(E24=1,Barèmes!$D$13*D24,IF(E24=2,Barèmes!$E$13*D24,0)),0))</f>
        <v/>
      </c>
      <c r="E63" s="125" t="str">
        <f>IF(C63="","",IF(AND(E47="Oui",F24="Oui"),Barèmes!$D$14*2*D24,IF(AND(E47="Oui",F24="Non"),Barèmes!$D$14*D24,0)))</f>
        <v/>
      </c>
      <c r="F63" s="125" t="str">
        <f>IF(C63="","",(Barèmes!$D$15*J24*D24))</f>
        <v/>
      </c>
      <c r="G63" s="247" t="str">
        <f>IF(C63="","",((Barèmes!$D$17*J24*H47)+(Barèmes!$D$18*J24*I47)+(Barèmes!$D$16*J24*(1-H47-I47)))*D24)</f>
        <v/>
      </c>
      <c r="H63" s="248"/>
      <c r="I63" s="248"/>
      <c r="J63" s="249"/>
      <c r="K63" s="125" t="str">
        <f>IF(C63="","",Barèmes!$D$19*I24)</f>
        <v/>
      </c>
      <c r="L63" s="247" t="str">
        <f>IF(C63="","",(Barèmes!$D$20*L47*O47+Barèmes!$D$21*M47)*I24)</f>
        <v/>
      </c>
      <c r="M63" s="248"/>
      <c r="N63" s="248"/>
      <c r="O63" s="248"/>
      <c r="P63" s="248"/>
      <c r="Q63" s="249"/>
      <c r="R63" s="126" t="str">
        <f>IF(C63="","",Barèmes!$D$22*I24)</f>
        <v/>
      </c>
      <c r="S63" s="172">
        <f t="shared" si="15"/>
        <v>0</v>
      </c>
      <c r="AE63" s="12"/>
      <c r="AF63" s="12"/>
      <c r="AG63" s="12"/>
    </row>
    <row r="64" spans="1:33" ht="15" customHeight="1" x14ac:dyDescent="0.25">
      <c r="B64" s="124" t="str">
        <f t="shared" si="14"/>
        <v/>
      </c>
      <c r="C64" s="176" t="str">
        <f t="shared" si="14"/>
        <v/>
      </c>
      <c r="D64" s="174" t="str">
        <f>IF(C64="","",IF(D48="Oui",IF(E25=1,Barèmes!$D$13*D25,IF(E25=2,Barèmes!$E$13*D25,0)),0))</f>
        <v/>
      </c>
      <c r="E64" s="125" t="str">
        <f>IF(C64="","",IF(AND(E48="Oui",F25="Oui"),Barèmes!$D$14*2*D25,IF(AND(E48="Oui",F25="Non"),Barèmes!$D$14*D25,0)))</f>
        <v/>
      </c>
      <c r="F64" s="125" t="str">
        <f>IF(C64="","",(Barèmes!$D$15*J25*D25))</f>
        <v/>
      </c>
      <c r="G64" s="247" t="str">
        <f>IF(C64="","",((Barèmes!$D$17*J25*H48)+(Barèmes!$D$18*J25*I48)+(Barèmes!$D$16*J25*(1-H48-I48)))*D25)</f>
        <v/>
      </c>
      <c r="H64" s="248"/>
      <c r="I64" s="248"/>
      <c r="J64" s="249"/>
      <c r="K64" s="125" t="str">
        <f>IF(C64="","",Barèmes!$D$19*I25)</f>
        <v/>
      </c>
      <c r="L64" s="247" t="str">
        <f>IF(C64="","",(Barèmes!$D$20*L48*O48+Barèmes!$D$21*M48)*I25)</f>
        <v/>
      </c>
      <c r="M64" s="248"/>
      <c r="N64" s="248"/>
      <c r="O64" s="248"/>
      <c r="P64" s="248"/>
      <c r="Q64" s="249"/>
      <c r="R64" s="126" t="str">
        <f>IF(C64="","",Barèmes!$D$22*I25)</f>
        <v/>
      </c>
      <c r="S64" s="172">
        <f t="shared" si="15"/>
        <v>0</v>
      </c>
      <c r="AE64" s="12"/>
      <c r="AF64" s="12"/>
      <c r="AG64" s="12"/>
    </row>
    <row r="65" spans="2:33" ht="15" customHeight="1" thickBot="1" x14ac:dyDescent="0.3">
      <c r="B65" s="124" t="str">
        <f t="shared" si="14"/>
        <v/>
      </c>
      <c r="C65" s="176" t="str">
        <f t="shared" si="14"/>
        <v/>
      </c>
      <c r="D65" s="174" t="str">
        <f>IF(C65="","",IF(D49="Oui",IF(E26=1,Barèmes!$D$13*D26,IF(E26=2,Barèmes!$E$13*D26,0)),0))</f>
        <v/>
      </c>
      <c r="E65" s="125" t="str">
        <f>IF(C65="","",IF(AND(E49="Oui",F26="Oui"),Barèmes!$D$14*2*D26,IF(AND(E49="Oui",F26="Non"),Barèmes!$D$14*D26,0)))</f>
        <v/>
      </c>
      <c r="F65" s="125" t="str">
        <f>IF(C65="","",(Barèmes!$D$15*J26*D26))</f>
        <v/>
      </c>
      <c r="G65" s="247" t="str">
        <f>IF(C65="","",((Barèmes!$D$17*J26*H49)+(Barèmes!$D$18*J26*I49)+(Barèmes!$D$16*J26*(1-H49-I49)))*D26)</f>
        <v/>
      </c>
      <c r="H65" s="248"/>
      <c r="I65" s="248"/>
      <c r="J65" s="249"/>
      <c r="K65" s="125" t="str">
        <f>IF(C65="","",Barèmes!$D$19*I26)</f>
        <v/>
      </c>
      <c r="L65" s="247" t="str">
        <f>IF(C65="","",(Barèmes!$D$20*L49*O49+Barèmes!$D$21*M49)*I26)</f>
        <v/>
      </c>
      <c r="M65" s="248"/>
      <c r="N65" s="248"/>
      <c r="O65" s="248"/>
      <c r="P65" s="248"/>
      <c r="Q65" s="249"/>
      <c r="R65" s="126" t="str">
        <f>IF(C65="","",Barèmes!$D$22*I26)</f>
        <v/>
      </c>
      <c r="S65" s="173">
        <f t="shared" si="15"/>
        <v>0</v>
      </c>
      <c r="AE65" s="12"/>
      <c r="AF65" s="12"/>
      <c r="AG65" s="12"/>
    </row>
    <row r="66" spans="2:33" ht="18" customHeight="1" thickBot="1" x14ac:dyDescent="0.3">
      <c r="B66" s="271" t="s">
        <v>1</v>
      </c>
      <c r="C66" s="272"/>
      <c r="D66" s="108">
        <f>SUM(D56:D65)</f>
        <v>0</v>
      </c>
      <c r="E66" s="47">
        <f>SUM(E56:E65)</f>
        <v>0</v>
      </c>
      <c r="F66" s="47">
        <f>SUM(F56:F65)</f>
        <v>0</v>
      </c>
      <c r="G66" s="239">
        <f>SUM(G56:G65)</f>
        <v>0</v>
      </c>
      <c r="H66" s="240"/>
      <c r="I66" s="240"/>
      <c r="J66" s="241"/>
      <c r="K66" s="47">
        <f>SUM(K56:K65)</f>
        <v>0</v>
      </c>
      <c r="L66" s="239">
        <f>SUM(L56:Q65)</f>
        <v>0</v>
      </c>
      <c r="M66" s="240"/>
      <c r="N66" s="240"/>
      <c r="O66" s="240"/>
      <c r="P66" s="240"/>
      <c r="Q66" s="241"/>
      <c r="R66" s="107">
        <f>SUM(R56:R65)</f>
        <v>0</v>
      </c>
      <c r="S66" s="170">
        <f>SUM(S56:S65)</f>
        <v>0</v>
      </c>
      <c r="AE66" s="12"/>
      <c r="AF66" s="12"/>
      <c r="AG66" s="12"/>
    </row>
    <row r="67" spans="2:33" s="52" customFormat="1" x14ac:dyDescent="0.25"/>
    <row r="68" spans="2:33" s="53" customFormat="1" x14ac:dyDescent="0.25">
      <c r="Q68" s="63"/>
    </row>
    <row r="69" spans="2:33" s="1" customFormat="1" x14ac:dyDescent="0.25"/>
    <row r="70" spans="2:33" s="1" customFormat="1" x14ac:dyDescent="0.25"/>
    <row r="71" spans="2:33" s="1" customFormat="1" ht="15" x14ac:dyDescent="0.25">
      <c r="D71" s="54"/>
      <c r="K71" s="48"/>
      <c r="L71" s="48"/>
      <c r="M71" s="48"/>
      <c r="N71" s="48"/>
      <c r="O71" s="48"/>
      <c r="P71" s="48"/>
    </row>
    <row r="72" spans="2:33" s="1" customFormat="1" ht="18.75" customHeight="1" x14ac:dyDescent="0.25">
      <c r="K72" s="48"/>
      <c r="L72" s="48"/>
      <c r="M72" s="48"/>
      <c r="N72" s="48"/>
      <c r="O72" s="48"/>
      <c r="P72" s="48"/>
    </row>
    <row r="73" spans="2:33" s="1" customFormat="1" ht="15" x14ac:dyDescent="0.25">
      <c r="K73" s="48"/>
      <c r="L73" s="48"/>
      <c r="M73" s="48"/>
      <c r="N73" s="48"/>
      <c r="O73" s="48"/>
      <c r="P73" s="48"/>
    </row>
    <row r="74" spans="2:33" s="1" customFormat="1" ht="15" x14ac:dyDescent="0.25">
      <c r="K74" s="48"/>
      <c r="L74" s="48"/>
      <c r="M74" s="48"/>
      <c r="N74" s="48"/>
      <c r="O74" s="48"/>
      <c r="P74" s="48"/>
    </row>
    <row r="75" spans="2:33" s="1" customFormat="1" x14ac:dyDescent="0.25"/>
    <row r="76" spans="2:33" s="1" customFormat="1" x14ac:dyDescent="0.25"/>
    <row r="77" spans="2:33" s="1" customFormat="1" x14ac:dyDescent="0.25"/>
    <row r="78" spans="2:33" s="1" customFormat="1" x14ac:dyDescent="0.25"/>
    <row r="79" spans="2:33" s="1" customFormat="1" x14ac:dyDescent="0.25"/>
    <row r="80" spans="2:33" s="1" customFormat="1" x14ac:dyDescent="0.25"/>
    <row r="81" spans="2:16" s="1" customFormat="1" x14ac:dyDescent="0.25"/>
    <row r="82" spans="2:16" s="1" customFormat="1" x14ac:dyDescent="0.25"/>
    <row r="83" spans="2:16" x14ac:dyDescent="0.25"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</row>
    <row r="84" spans="2:16" x14ac:dyDescent="0.25"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</row>
    <row r="85" spans="2:16" x14ac:dyDescent="0.25"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</row>
    <row r="86" spans="2:16" x14ac:dyDescent="0.25"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</row>
    <row r="87" spans="2:16" x14ac:dyDescent="0.25"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</row>
    <row r="88" spans="2:16" x14ac:dyDescent="0.25"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</row>
    <row r="89" spans="2:16" x14ac:dyDescent="0.25"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</row>
    <row r="90" spans="2:16" x14ac:dyDescent="0.25"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</row>
    <row r="91" spans="2:16" x14ac:dyDescent="0.25"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</row>
    <row r="92" spans="2:16" x14ac:dyDescent="0.25"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</row>
    <row r="93" spans="2:16" x14ac:dyDescent="0.25"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</row>
    <row r="94" spans="2:16" x14ac:dyDescent="0.25"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</row>
    <row r="95" spans="2:16" x14ac:dyDescent="0.25"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</row>
    <row r="96" spans="2:16" x14ac:dyDescent="0.25"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</row>
    <row r="97" spans="2:16" x14ac:dyDescent="0.25"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</row>
    <row r="98" spans="2:16" x14ac:dyDescent="0.25"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</row>
    <row r="99" spans="2:16" x14ac:dyDescent="0.25"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</row>
    <row r="100" spans="2:16" x14ac:dyDescent="0.25"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</row>
    <row r="101" spans="2:16" x14ac:dyDescent="0.25"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</row>
    <row r="102" spans="2:16" x14ac:dyDescent="0.25"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</row>
    <row r="103" spans="2:16" x14ac:dyDescent="0.25"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</row>
    <row r="104" spans="2:16" x14ac:dyDescent="0.25"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</row>
    <row r="105" spans="2:16" x14ac:dyDescent="0.25"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</row>
  </sheetData>
  <sheetProtection algorithmName="SHA-512" hashValue="+eWhhiV/k7A/nJ69oWerQ60Aw05EJGCANTGEkLYqsma1XXOrubImKtvwBJ4fEfN4xEV1jsP5dzn9TJmDpc7QiA==" saltValue="WXuROsYBas5A/KBU8vDn4Q==" spinCount="100000" sheet="1" objects="1" scenarios="1" insertRows="0" deleteRows="0"/>
  <sortState xmlns:xlrd2="http://schemas.microsoft.com/office/spreadsheetml/2017/richdata2" ref="B58:E66">
    <sortCondition ref="E58:E66"/>
  </sortState>
  <mergeCells count="45">
    <mergeCell ref="B66:C66"/>
    <mergeCell ref="G60:J60"/>
    <mergeCell ref="G61:J61"/>
    <mergeCell ref="G62:J62"/>
    <mergeCell ref="G63:J63"/>
    <mergeCell ref="G64:J64"/>
    <mergeCell ref="N38:O38"/>
    <mergeCell ref="P38:Q38"/>
    <mergeCell ref="G38:J38"/>
    <mergeCell ref="C8:F8"/>
    <mergeCell ref="B54:C54"/>
    <mergeCell ref="B15:C15"/>
    <mergeCell ref="B38:C38"/>
    <mergeCell ref="K54:K55"/>
    <mergeCell ref="D15:J15"/>
    <mergeCell ref="B27:C27"/>
    <mergeCell ref="B1:Q1"/>
    <mergeCell ref="A3:Q3"/>
    <mergeCell ref="A5:Q5"/>
    <mergeCell ref="B6:Q6"/>
    <mergeCell ref="G66:J66"/>
    <mergeCell ref="G58:J58"/>
    <mergeCell ref="G59:J59"/>
    <mergeCell ref="G65:J65"/>
    <mergeCell ref="L65:Q65"/>
    <mergeCell ref="G54:J55"/>
    <mergeCell ref="G56:J56"/>
    <mergeCell ref="G57:J57"/>
    <mergeCell ref="D54:D55"/>
    <mergeCell ref="E54:E55"/>
    <mergeCell ref="F54:F55"/>
    <mergeCell ref="B7:Q7"/>
    <mergeCell ref="L66:Q66"/>
    <mergeCell ref="S54:S55"/>
    <mergeCell ref="L56:Q56"/>
    <mergeCell ref="L57:Q57"/>
    <mergeCell ref="L58:Q58"/>
    <mergeCell ref="L59:Q59"/>
    <mergeCell ref="R54:R55"/>
    <mergeCell ref="L54:Q55"/>
    <mergeCell ref="L60:Q60"/>
    <mergeCell ref="L61:Q61"/>
    <mergeCell ref="L62:Q62"/>
    <mergeCell ref="L63:Q63"/>
    <mergeCell ref="L64:Q64"/>
  </mergeCells>
  <dataValidations count="2">
    <dataValidation type="list" allowBlank="1" showInputMessage="1" showErrorMessage="1" sqref="N40:N49 D40:E49 F17:G26" xr:uid="{00000000-0002-0000-0100-000000000000}">
      <formula1>"Oui,Non"</formula1>
    </dataValidation>
    <dataValidation type="list" allowBlank="1" showInputMessage="1" showErrorMessage="1" sqref="E17:E26" xr:uid="{00000000-0002-0000-0100-000001000000}">
      <formula1>"1,2"</formula1>
    </dataValidation>
  </dataValidations>
  <pageMargins left="0.43307086614173229" right="0.43307086614173229" top="0.39370078740157483" bottom="0.39370078740157483" header="0.31496062992125984" footer="0.31496062992125984"/>
  <pageSetup paperSize="9" scale="51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I102"/>
  <sheetViews>
    <sheetView showGridLines="0" topLeftCell="B1" zoomScaleNormal="100" workbookViewId="0">
      <selection activeCell="H10" sqref="H10"/>
    </sheetView>
  </sheetViews>
  <sheetFormatPr baseColWidth="10" defaultRowHeight="12.75" x14ac:dyDescent="0.25"/>
  <cols>
    <col min="1" max="1" width="7" style="12" hidden="1" customWidth="1"/>
    <col min="2" max="2" width="18.85546875" style="12" customWidth="1"/>
    <col min="3" max="5" width="13.7109375" style="12" customWidth="1"/>
    <col min="6" max="6" width="16" style="12" customWidth="1"/>
    <col min="7" max="9" width="15.140625" style="12" customWidth="1"/>
    <col min="10" max="10" width="14.28515625" style="12" customWidth="1"/>
    <col min="11" max="11" width="15.28515625" style="12" customWidth="1"/>
    <col min="12" max="18" width="12.28515625" style="12" customWidth="1"/>
    <col min="19" max="19" width="14.7109375" style="1" customWidth="1"/>
    <col min="20" max="20" width="19.7109375" style="1" customWidth="1"/>
    <col min="21" max="21" width="24.42578125" style="1" customWidth="1"/>
    <col min="22" max="22" width="11.5703125" style="1" customWidth="1"/>
    <col min="23" max="23" width="14.7109375" style="1" customWidth="1"/>
    <col min="24" max="24" width="13.42578125" style="1" customWidth="1"/>
    <col min="25" max="35" width="11.42578125" style="1"/>
    <col min="36" max="16384" width="11.42578125" style="12"/>
  </cols>
  <sheetData>
    <row r="1" spans="1:35" s="1" customFormat="1" ht="26.25" x14ac:dyDescent="0.25">
      <c r="B1" s="231" t="s">
        <v>24</v>
      </c>
      <c r="C1" s="231"/>
      <c r="D1" s="231"/>
      <c r="E1" s="231"/>
      <c r="F1" s="231"/>
      <c r="G1" s="231"/>
      <c r="H1" s="231"/>
      <c r="I1" s="231"/>
      <c r="J1" s="231"/>
      <c r="K1" s="231"/>
      <c r="L1" s="231"/>
      <c r="M1" s="231"/>
      <c r="N1" s="231"/>
      <c r="O1" s="231"/>
      <c r="P1" s="231"/>
      <c r="Q1" s="231"/>
      <c r="R1" s="231"/>
      <c r="S1" s="231"/>
    </row>
    <row r="2" spans="1:35" s="1" customFormat="1" x14ac:dyDescent="0.25"/>
    <row r="3" spans="1:35" s="1" customFormat="1" ht="15" customHeight="1" x14ac:dyDescent="0.25">
      <c r="A3" s="232" t="s">
        <v>32</v>
      </c>
      <c r="B3" s="232"/>
      <c r="C3" s="232"/>
      <c r="D3" s="232"/>
      <c r="E3" s="232"/>
      <c r="F3" s="232"/>
      <c r="G3" s="232"/>
      <c r="H3" s="232"/>
      <c r="I3" s="232"/>
      <c r="J3" s="232"/>
      <c r="K3" s="232"/>
      <c r="L3" s="232"/>
      <c r="M3" s="232"/>
      <c r="N3" s="232"/>
      <c r="O3" s="232"/>
      <c r="P3" s="232"/>
      <c r="Q3" s="232"/>
      <c r="R3" s="232"/>
      <c r="S3" s="232"/>
    </row>
    <row r="4" spans="1:35" s="1" customFormat="1" ht="6" customHeight="1" x14ac:dyDescent="0.25">
      <c r="A4" s="58"/>
      <c r="B4" s="58"/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</row>
    <row r="5" spans="1:35" s="1" customFormat="1" ht="15" customHeight="1" x14ac:dyDescent="0.25">
      <c r="A5" s="232" t="s">
        <v>144</v>
      </c>
      <c r="B5" s="232"/>
      <c r="C5" s="232"/>
      <c r="D5" s="232"/>
      <c r="E5" s="232"/>
      <c r="F5" s="232"/>
      <c r="G5" s="232"/>
      <c r="H5" s="232"/>
      <c r="I5" s="232"/>
      <c r="J5" s="232"/>
      <c r="K5" s="232"/>
      <c r="L5" s="232"/>
      <c r="M5" s="232"/>
      <c r="N5" s="232"/>
      <c r="O5" s="232"/>
      <c r="P5" s="232"/>
      <c r="Q5" s="232"/>
      <c r="R5" s="232"/>
      <c r="S5" s="232"/>
    </row>
    <row r="6" spans="1:35" s="1" customFormat="1" ht="15" customHeight="1" x14ac:dyDescent="0.25">
      <c r="A6" s="70"/>
      <c r="B6" s="70"/>
      <c r="C6" s="70"/>
      <c r="D6" s="70"/>
      <c r="E6" s="70"/>
      <c r="F6" s="70"/>
      <c r="G6" s="70"/>
      <c r="H6" s="70"/>
      <c r="I6" s="70"/>
      <c r="J6" s="70" t="s">
        <v>50</v>
      </c>
      <c r="K6" s="70"/>
      <c r="L6" s="70"/>
      <c r="M6" s="70"/>
      <c r="N6" s="70"/>
      <c r="O6" s="70"/>
      <c r="P6" s="70"/>
      <c r="Q6" s="70"/>
      <c r="R6" s="70"/>
      <c r="S6" s="70"/>
    </row>
    <row r="7" spans="1:35" s="1" customFormat="1" ht="15" customHeight="1" x14ac:dyDescent="0.25">
      <c r="B7" s="233" t="s">
        <v>143</v>
      </c>
      <c r="C7" s="233"/>
      <c r="D7" s="233"/>
      <c r="E7" s="233"/>
      <c r="F7" s="233"/>
      <c r="G7" s="233"/>
      <c r="H7" s="233"/>
      <c r="I7" s="233"/>
      <c r="J7" s="233"/>
      <c r="K7" s="233"/>
      <c r="L7" s="233"/>
      <c r="M7" s="233"/>
      <c r="N7" s="233"/>
      <c r="O7" s="233"/>
      <c r="P7" s="233"/>
      <c r="Q7" s="233"/>
      <c r="R7" s="233"/>
      <c r="S7" s="233"/>
    </row>
    <row r="8" spans="1:35" s="1" customFormat="1" x14ac:dyDescent="0.25">
      <c r="B8" s="1" t="s">
        <v>23</v>
      </c>
      <c r="C8" s="260"/>
      <c r="D8" s="260"/>
      <c r="E8" s="260"/>
      <c r="F8" s="261"/>
    </row>
    <row r="9" spans="1:35" s="1" customFormat="1" x14ac:dyDescent="0.25"/>
    <row r="10" spans="1:35" s="1" customFormat="1" x14ac:dyDescent="0.25">
      <c r="B10" s="3"/>
      <c r="C10" s="1" t="s">
        <v>33</v>
      </c>
    </row>
    <row r="11" spans="1:35" s="1" customFormat="1" x14ac:dyDescent="0.25">
      <c r="B11" s="4"/>
      <c r="C11" s="1" t="s">
        <v>17</v>
      </c>
    </row>
    <row r="12" spans="1:35" s="1" customFormat="1" x14ac:dyDescent="0.25"/>
    <row r="13" spans="1:35" s="1" customFormat="1" ht="15.75" x14ac:dyDescent="0.25">
      <c r="B13" s="5" t="s">
        <v>18</v>
      </c>
    </row>
    <row r="14" spans="1:35" s="1" customFormat="1" ht="6" customHeight="1" x14ac:dyDescent="0.25"/>
    <row r="15" spans="1:35" s="8" customFormat="1" ht="44.25" customHeight="1" x14ac:dyDescent="0.25">
      <c r="A15" s="6"/>
      <c r="B15" s="264" t="s">
        <v>0</v>
      </c>
      <c r="C15" s="265"/>
      <c r="D15" s="258" t="s">
        <v>44</v>
      </c>
      <c r="E15" s="276"/>
      <c r="F15" s="276"/>
      <c r="G15" s="276"/>
      <c r="H15" s="259"/>
      <c r="I15" s="97" t="s">
        <v>124</v>
      </c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</row>
    <row r="16" spans="1:35" ht="38.25" x14ac:dyDescent="0.25">
      <c r="A16" s="9"/>
      <c r="B16" s="10" t="s">
        <v>4</v>
      </c>
      <c r="C16" s="10" t="s">
        <v>3</v>
      </c>
      <c r="D16" s="10" t="s">
        <v>127</v>
      </c>
      <c r="E16" s="10" t="s">
        <v>129</v>
      </c>
      <c r="F16" s="10" t="s">
        <v>147</v>
      </c>
      <c r="G16" s="10" t="s">
        <v>128</v>
      </c>
      <c r="H16" s="10" t="s">
        <v>34</v>
      </c>
      <c r="I16" s="11" t="s">
        <v>130</v>
      </c>
      <c r="K16" s="1"/>
      <c r="L16" s="1"/>
      <c r="M16" s="1"/>
      <c r="N16" s="1"/>
      <c r="O16" s="1"/>
      <c r="P16" s="1"/>
      <c r="Q16" s="1"/>
      <c r="R16" s="1"/>
    </row>
    <row r="17" spans="2:35" x14ac:dyDescent="0.25">
      <c r="B17" s="13"/>
      <c r="C17" s="14"/>
      <c r="D17" s="134"/>
      <c r="E17" s="136"/>
      <c r="F17" s="217"/>
      <c r="G17" s="218" t="str">
        <f>IF(OR(D17="",F17=""),"",D17/F17)</f>
        <v/>
      </c>
      <c r="H17" s="137" t="str">
        <f>IF(OR(F17="",E17=""),"",F17/E17)</f>
        <v/>
      </c>
      <c r="I17" s="18" t="str">
        <f>IF(D17="","",D17/1000)</f>
        <v/>
      </c>
      <c r="J17" s="57" t="str">
        <f>IF(AND(B17&lt;&gt;"",OR(C17="",D17="",E17="",F17="")),"Veuillez renseigner l'ensemble des caractéristiques du linéaire","")</f>
        <v/>
      </c>
      <c r="K17" s="1"/>
      <c r="L17" s="1"/>
      <c r="M17" s="1"/>
      <c r="N17" s="1"/>
      <c r="O17" s="1"/>
      <c r="P17" s="1"/>
      <c r="Q17" s="1"/>
      <c r="R17" s="1"/>
    </row>
    <row r="18" spans="2:35" x14ac:dyDescent="0.25">
      <c r="B18" s="13"/>
      <c r="C18" s="14"/>
      <c r="D18" s="134"/>
      <c r="E18" s="136"/>
      <c r="F18" s="217"/>
      <c r="G18" s="218" t="str">
        <f t="shared" ref="G18:G26" si="0">IF(OR(D18="",F18=""),"",D18/F18)</f>
        <v/>
      </c>
      <c r="H18" s="137" t="str">
        <f t="shared" ref="H18:H26" si="1">IF(OR(F18="",E18=""),"",F18/E18)</f>
        <v/>
      </c>
      <c r="I18" s="18" t="str">
        <f t="shared" ref="I18:I26" si="2">IF(D18="","",D18/1000)</f>
        <v/>
      </c>
      <c r="J18" s="57" t="str">
        <f t="shared" ref="J18:J26" si="3">IF(AND(B18&lt;&gt;"",OR(C18="",D18="",E18="",F18="")),"Veuillez renseigner l'ensemble des caractéristiques du linéaire","")</f>
        <v/>
      </c>
      <c r="K18" s="1"/>
      <c r="L18" s="1"/>
      <c r="M18" s="1"/>
      <c r="N18" s="1"/>
      <c r="O18" s="1"/>
      <c r="P18" s="1"/>
      <c r="Q18" s="1"/>
      <c r="R18" s="1"/>
    </row>
    <row r="19" spans="2:35" x14ac:dyDescent="0.25">
      <c r="B19" s="13"/>
      <c r="C19" s="14"/>
      <c r="D19" s="134"/>
      <c r="E19" s="136"/>
      <c r="F19" s="217"/>
      <c r="G19" s="218" t="str">
        <f t="shared" si="0"/>
        <v/>
      </c>
      <c r="H19" s="137" t="str">
        <f t="shared" si="1"/>
        <v/>
      </c>
      <c r="I19" s="18" t="str">
        <f t="shared" si="2"/>
        <v/>
      </c>
      <c r="J19" s="57" t="str">
        <f t="shared" si="3"/>
        <v/>
      </c>
      <c r="K19" s="1"/>
      <c r="L19" s="1"/>
      <c r="M19" s="1"/>
      <c r="N19" s="1"/>
      <c r="O19" s="1"/>
      <c r="P19" s="1"/>
      <c r="Q19" s="1"/>
      <c r="R19" s="1"/>
    </row>
    <row r="20" spans="2:35" x14ac:dyDescent="0.25">
      <c r="B20" s="13"/>
      <c r="C20" s="14"/>
      <c r="D20" s="134"/>
      <c r="E20" s="136"/>
      <c r="F20" s="217"/>
      <c r="G20" s="218" t="str">
        <f t="shared" si="0"/>
        <v/>
      </c>
      <c r="H20" s="137" t="str">
        <f t="shared" si="1"/>
        <v/>
      </c>
      <c r="I20" s="18" t="str">
        <f t="shared" si="2"/>
        <v/>
      </c>
      <c r="J20" s="57" t="str">
        <f t="shared" si="3"/>
        <v/>
      </c>
      <c r="K20" s="1"/>
      <c r="L20" s="1"/>
      <c r="M20" s="1"/>
      <c r="N20" s="1"/>
      <c r="O20" s="1"/>
      <c r="P20" s="1"/>
      <c r="Q20" s="1"/>
      <c r="R20" s="1"/>
    </row>
    <row r="21" spans="2:35" x14ac:dyDescent="0.25">
      <c r="B21" s="13"/>
      <c r="C21" s="14"/>
      <c r="D21" s="134"/>
      <c r="E21" s="136"/>
      <c r="F21" s="217"/>
      <c r="G21" s="218" t="str">
        <f t="shared" si="0"/>
        <v/>
      </c>
      <c r="H21" s="137" t="str">
        <f t="shared" si="1"/>
        <v/>
      </c>
      <c r="I21" s="18" t="str">
        <f t="shared" si="2"/>
        <v/>
      </c>
      <c r="J21" s="57" t="str">
        <f t="shared" si="3"/>
        <v/>
      </c>
      <c r="K21" s="1"/>
      <c r="L21" s="1"/>
      <c r="M21" s="1"/>
      <c r="N21" s="1"/>
      <c r="O21" s="1"/>
      <c r="P21" s="1"/>
      <c r="Q21" s="1"/>
      <c r="R21" s="1"/>
    </row>
    <row r="22" spans="2:35" x14ac:dyDescent="0.25">
      <c r="B22" s="13"/>
      <c r="C22" s="14"/>
      <c r="D22" s="134"/>
      <c r="E22" s="136"/>
      <c r="F22" s="217"/>
      <c r="G22" s="218" t="str">
        <f t="shared" si="0"/>
        <v/>
      </c>
      <c r="H22" s="137" t="str">
        <f t="shared" si="1"/>
        <v/>
      </c>
      <c r="I22" s="18" t="str">
        <f t="shared" si="2"/>
        <v/>
      </c>
      <c r="J22" s="57" t="str">
        <f t="shared" si="3"/>
        <v/>
      </c>
      <c r="K22" s="1"/>
      <c r="L22" s="1"/>
      <c r="M22" s="1"/>
      <c r="N22" s="1"/>
      <c r="O22" s="1"/>
      <c r="P22" s="1"/>
      <c r="Q22" s="1"/>
      <c r="R22" s="1"/>
    </row>
    <row r="23" spans="2:35" x14ac:dyDescent="0.25">
      <c r="B23" s="13"/>
      <c r="C23" s="14"/>
      <c r="D23" s="134"/>
      <c r="E23" s="136"/>
      <c r="F23" s="217"/>
      <c r="G23" s="218" t="str">
        <f t="shared" si="0"/>
        <v/>
      </c>
      <c r="H23" s="137" t="str">
        <f t="shared" si="1"/>
        <v/>
      </c>
      <c r="I23" s="18" t="str">
        <f t="shared" si="2"/>
        <v/>
      </c>
      <c r="J23" s="57" t="str">
        <f t="shared" si="3"/>
        <v/>
      </c>
      <c r="K23" s="1"/>
      <c r="L23" s="1"/>
      <c r="M23" s="1"/>
      <c r="N23" s="1"/>
      <c r="O23" s="1"/>
      <c r="P23" s="1"/>
      <c r="Q23" s="1"/>
      <c r="R23" s="1"/>
    </row>
    <row r="24" spans="2:35" x14ac:dyDescent="0.25">
      <c r="B24" s="13"/>
      <c r="C24" s="14"/>
      <c r="D24" s="134"/>
      <c r="E24" s="136"/>
      <c r="F24" s="217"/>
      <c r="G24" s="218" t="str">
        <f t="shared" si="0"/>
        <v/>
      </c>
      <c r="H24" s="137" t="str">
        <f t="shared" si="1"/>
        <v/>
      </c>
      <c r="I24" s="18" t="str">
        <f t="shared" si="2"/>
        <v/>
      </c>
      <c r="J24" s="57" t="str">
        <f t="shared" si="3"/>
        <v/>
      </c>
      <c r="K24" s="1"/>
      <c r="L24" s="1"/>
      <c r="M24" s="1"/>
      <c r="N24" s="1"/>
      <c r="O24" s="1"/>
      <c r="P24" s="1"/>
      <c r="Q24" s="1"/>
      <c r="R24" s="1"/>
    </row>
    <row r="25" spans="2:35" x14ac:dyDescent="0.25">
      <c r="B25" s="13"/>
      <c r="C25" s="14"/>
      <c r="D25" s="134"/>
      <c r="E25" s="136"/>
      <c r="F25" s="217"/>
      <c r="G25" s="218" t="str">
        <f t="shared" si="0"/>
        <v/>
      </c>
      <c r="H25" s="137" t="str">
        <f t="shared" si="1"/>
        <v/>
      </c>
      <c r="I25" s="18" t="str">
        <f t="shared" si="2"/>
        <v/>
      </c>
      <c r="J25" s="57" t="str">
        <f t="shared" si="3"/>
        <v/>
      </c>
      <c r="K25" s="1"/>
      <c r="L25" s="1"/>
      <c r="M25" s="1"/>
      <c r="N25" s="1"/>
      <c r="O25" s="1"/>
      <c r="P25" s="1"/>
      <c r="Q25" s="1"/>
      <c r="R25" s="1"/>
    </row>
    <row r="26" spans="2:35" ht="13.5" thickBot="1" x14ac:dyDescent="0.3">
      <c r="B26" s="13"/>
      <c r="C26" s="14"/>
      <c r="D26" s="134"/>
      <c r="E26" s="136"/>
      <c r="F26" s="217"/>
      <c r="G26" s="218" t="str">
        <f t="shared" si="0"/>
        <v/>
      </c>
      <c r="H26" s="137" t="str">
        <f t="shared" si="1"/>
        <v/>
      </c>
      <c r="I26" s="158" t="str">
        <f t="shared" si="2"/>
        <v/>
      </c>
      <c r="J26" s="57" t="str">
        <f t="shared" si="3"/>
        <v/>
      </c>
      <c r="K26" s="1"/>
      <c r="L26" s="1"/>
      <c r="M26" s="1"/>
      <c r="N26" s="1"/>
      <c r="O26" s="1"/>
      <c r="P26" s="1"/>
      <c r="Q26" s="1"/>
      <c r="R26" s="1"/>
    </row>
    <row r="27" spans="2:35" s="25" customFormat="1" ht="18" customHeight="1" thickBot="1" x14ac:dyDescent="0.3">
      <c r="B27" s="269" t="s">
        <v>1</v>
      </c>
      <c r="C27" s="270"/>
      <c r="D27" s="135">
        <f>SUM(D17:D26)</f>
        <v>0</v>
      </c>
      <c r="E27" s="150">
        <f>SUM(E17:E26)</f>
        <v>0</v>
      </c>
      <c r="F27" s="182">
        <f>SUM(F17:F26)</f>
        <v>0</v>
      </c>
      <c r="G27" s="151"/>
      <c r="H27" s="157"/>
      <c r="I27" s="159">
        <f>SUM(I17:I26)</f>
        <v>0</v>
      </c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  <c r="AF27" s="26"/>
      <c r="AG27" s="26"/>
      <c r="AH27" s="26"/>
      <c r="AI27" s="26"/>
    </row>
    <row r="28" spans="2:35" s="1" customFormat="1" x14ac:dyDescent="0.25"/>
    <row r="29" spans="2:35" s="1" customFormat="1" x14ac:dyDescent="0.25"/>
    <row r="30" spans="2:35" s="1" customFormat="1" ht="15.75" x14ac:dyDescent="0.25">
      <c r="B30" s="5" t="s">
        <v>11</v>
      </c>
    </row>
    <row r="31" spans="2:35" s="1" customFormat="1" ht="6" customHeight="1" x14ac:dyDescent="0.25"/>
    <row r="32" spans="2:35" s="1" customFormat="1" x14ac:dyDescent="0.25">
      <c r="B32" s="27" t="s">
        <v>20</v>
      </c>
    </row>
    <row r="33" spans="1:35" s="1" customFormat="1" ht="15.75" x14ac:dyDescent="0.25">
      <c r="B33" s="1" t="s">
        <v>31</v>
      </c>
    </row>
    <row r="34" spans="1:35" s="1" customFormat="1" x14ac:dyDescent="0.25"/>
    <row r="35" spans="1:35" s="29" customFormat="1" ht="66.75" customHeight="1" x14ac:dyDescent="0.25">
      <c r="A35" s="28"/>
      <c r="B35" s="264" t="s">
        <v>0</v>
      </c>
      <c r="C35" s="265"/>
      <c r="D35" s="49" t="s">
        <v>74</v>
      </c>
      <c r="E35" s="277" t="s">
        <v>9</v>
      </c>
      <c r="F35" s="278"/>
      <c r="G35" s="278"/>
      <c r="H35" s="279"/>
      <c r="I35" s="49" t="s">
        <v>10</v>
      </c>
      <c r="J35" s="49" t="s">
        <v>110</v>
      </c>
      <c r="K35" s="49" t="s">
        <v>102</v>
      </c>
      <c r="L35" s="144" t="s">
        <v>73</v>
      </c>
      <c r="X35" s="59"/>
      <c r="Y35" s="59"/>
      <c r="Z35" s="59"/>
      <c r="AA35" s="59"/>
      <c r="AB35" s="59"/>
      <c r="AC35" s="59"/>
      <c r="AD35" s="59"/>
      <c r="AE35" s="59"/>
      <c r="AF35" s="59"/>
    </row>
    <row r="36" spans="1:35" ht="38.25" x14ac:dyDescent="0.25">
      <c r="A36" s="31"/>
      <c r="B36" s="10" t="s">
        <v>4</v>
      </c>
      <c r="C36" s="10" t="s">
        <v>3</v>
      </c>
      <c r="D36" s="10" t="s">
        <v>16</v>
      </c>
      <c r="E36" s="10" t="s">
        <v>16</v>
      </c>
      <c r="F36" s="10" t="s">
        <v>29</v>
      </c>
      <c r="G36" s="10" t="s">
        <v>30</v>
      </c>
      <c r="H36" s="10" t="s">
        <v>118</v>
      </c>
      <c r="I36" s="10" t="s">
        <v>16</v>
      </c>
      <c r="J36" s="10" t="s">
        <v>16</v>
      </c>
      <c r="K36" s="10" t="s">
        <v>15</v>
      </c>
      <c r="L36" s="11" t="s">
        <v>16</v>
      </c>
      <c r="P36" s="1"/>
      <c r="Q36" s="1"/>
      <c r="R36" s="1"/>
      <c r="AG36" s="12"/>
      <c r="AH36" s="12"/>
      <c r="AI36" s="12"/>
    </row>
    <row r="37" spans="1:35" s="34" customFormat="1" ht="15" customHeight="1" x14ac:dyDescent="0.25">
      <c r="A37" s="32"/>
      <c r="B37" s="37" t="str">
        <f>IF(B17="","",B17)</f>
        <v/>
      </c>
      <c r="C37" s="147" t="str">
        <f>IF(C17="","",C17)</f>
        <v/>
      </c>
      <c r="D37" s="145" t="str">
        <f>IF(C37&lt;&gt;"","Oui","")</f>
        <v/>
      </c>
      <c r="E37" s="118" t="str">
        <f>IF(C37&lt;&gt;"","Oui","")</f>
        <v/>
      </c>
      <c r="F37" s="127"/>
      <c r="G37" s="127"/>
      <c r="H37" s="130" t="str">
        <f>IF(C37&lt;&gt;"",ROUNDDOWN((F17*F37)+(F17*G37),0),"")</f>
        <v/>
      </c>
      <c r="I37" s="119" t="str">
        <f>IF(C37&lt;&gt;"","Oui","")</f>
        <v/>
      </c>
      <c r="J37" s="118" t="str">
        <f>IF(C37="","","Oui")</f>
        <v/>
      </c>
      <c r="K37" s="115"/>
      <c r="L37" s="141" t="str">
        <f>IF(C37="","","Oui")</f>
        <v/>
      </c>
      <c r="M37" s="57" t="str">
        <f>IF(AND(C37&lt;&gt;"",OR(K37="",G37="",F37="")),"Veuillez renseigner l'ensemble des caractéristiques du linéaire","")</f>
        <v/>
      </c>
      <c r="X37" s="35"/>
      <c r="Y37" s="35"/>
      <c r="Z37" s="35"/>
      <c r="AA37" s="35"/>
      <c r="AB37" s="35"/>
      <c r="AC37" s="35"/>
      <c r="AD37" s="35"/>
      <c r="AE37" s="35"/>
      <c r="AF37" s="35"/>
    </row>
    <row r="38" spans="1:35" s="34" customFormat="1" ht="15" customHeight="1" x14ac:dyDescent="0.25">
      <c r="A38" s="36"/>
      <c r="B38" s="37" t="str">
        <f t="shared" ref="B38:C46" si="4">IF(B18="","",B18)</f>
        <v/>
      </c>
      <c r="C38" s="148" t="str">
        <f t="shared" si="4"/>
        <v/>
      </c>
      <c r="D38" s="145" t="str">
        <f t="shared" ref="D38:D46" si="5">IF(C38&lt;&gt;"","Oui","")</f>
        <v/>
      </c>
      <c r="E38" s="118" t="str">
        <f t="shared" ref="E38:E46" si="6">IF(C38&lt;&gt;"","Oui","")</f>
        <v/>
      </c>
      <c r="F38" s="128"/>
      <c r="G38" s="152"/>
      <c r="H38" s="130" t="str">
        <f t="shared" ref="H38:H46" si="7">IF(C38&lt;&gt;"",ROUNDDOWN((F18*F38)+(F18*G38),0),"")</f>
        <v/>
      </c>
      <c r="I38" s="118" t="str">
        <f t="shared" ref="I38:I46" si="8">IF(C38&lt;&gt;"","Oui","")</f>
        <v/>
      </c>
      <c r="J38" s="118" t="str">
        <f t="shared" ref="J38:J46" si="9">IF(C38="","","Oui")</f>
        <v/>
      </c>
      <c r="K38" s="116"/>
      <c r="L38" s="142" t="str">
        <f t="shared" ref="L38:L46" si="10">IF(C38="","","Oui")</f>
        <v/>
      </c>
      <c r="M38" s="57" t="str">
        <f t="shared" ref="M38:M46" si="11">IF(AND(C38&lt;&gt;"",OR(K38="",G38="",F38="")),"Veuillez renseigner l'ensemble des caractéristiques du linéaire","")</f>
        <v/>
      </c>
      <c r="X38" s="35"/>
      <c r="Y38" s="35"/>
      <c r="Z38" s="35"/>
      <c r="AA38" s="35"/>
      <c r="AB38" s="35"/>
      <c r="AC38" s="35"/>
      <c r="AD38" s="35"/>
      <c r="AE38" s="35"/>
      <c r="AF38" s="35"/>
    </row>
    <row r="39" spans="1:35" s="34" customFormat="1" ht="15" customHeight="1" x14ac:dyDescent="0.25">
      <c r="A39" s="36"/>
      <c r="B39" s="37" t="str">
        <f t="shared" si="4"/>
        <v/>
      </c>
      <c r="C39" s="148" t="str">
        <f t="shared" si="4"/>
        <v/>
      </c>
      <c r="D39" s="145" t="str">
        <f t="shared" si="5"/>
        <v/>
      </c>
      <c r="E39" s="118" t="str">
        <f t="shared" si="6"/>
        <v/>
      </c>
      <c r="F39" s="128"/>
      <c r="G39" s="128"/>
      <c r="H39" s="130" t="str">
        <f t="shared" si="7"/>
        <v/>
      </c>
      <c r="I39" s="118" t="str">
        <f t="shared" si="8"/>
        <v/>
      </c>
      <c r="J39" s="118" t="str">
        <f t="shared" si="9"/>
        <v/>
      </c>
      <c r="K39" s="116"/>
      <c r="L39" s="142" t="str">
        <f t="shared" si="10"/>
        <v/>
      </c>
      <c r="M39" s="57" t="str">
        <f t="shared" si="11"/>
        <v/>
      </c>
      <c r="X39" s="35"/>
      <c r="Y39" s="35"/>
      <c r="Z39" s="35"/>
      <c r="AA39" s="35"/>
      <c r="AB39" s="35"/>
      <c r="AC39" s="35"/>
      <c r="AD39" s="35"/>
      <c r="AE39" s="35"/>
      <c r="AF39" s="35"/>
    </row>
    <row r="40" spans="1:35" s="34" customFormat="1" x14ac:dyDescent="0.25">
      <c r="A40" s="36"/>
      <c r="B40" s="37" t="str">
        <f t="shared" si="4"/>
        <v/>
      </c>
      <c r="C40" s="148" t="str">
        <f t="shared" si="4"/>
        <v/>
      </c>
      <c r="D40" s="145" t="str">
        <f t="shared" si="5"/>
        <v/>
      </c>
      <c r="E40" s="118" t="str">
        <f t="shared" si="6"/>
        <v/>
      </c>
      <c r="F40" s="128"/>
      <c r="G40" s="128"/>
      <c r="H40" s="130" t="str">
        <f t="shared" si="7"/>
        <v/>
      </c>
      <c r="I40" s="118" t="str">
        <f t="shared" si="8"/>
        <v/>
      </c>
      <c r="J40" s="118" t="str">
        <f t="shared" si="9"/>
        <v/>
      </c>
      <c r="K40" s="116"/>
      <c r="L40" s="142" t="str">
        <f t="shared" si="10"/>
        <v/>
      </c>
      <c r="M40" s="57" t="str">
        <f t="shared" si="11"/>
        <v/>
      </c>
      <c r="X40" s="35"/>
      <c r="Y40" s="35"/>
      <c r="Z40" s="35"/>
      <c r="AA40" s="35"/>
      <c r="AB40" s="35"/>
      <c r="AC40" s="35"/>
      <c r="AD40" s="35"/>
      <c r="AE40" s="35"/>
      <c r="AF40" s="35"/>
    </row>
    <row r="41" spans="1:35" s="34" customFormat="1" x14ac:dyDescent="0.25">
      <c r="A41" s="138"/>
      <c r="B41" s="37" t="str">
        <f t="shared" si="4"/>
        <v/>
      </c>
      <c r="C41" s="148" t="str">
        <f t="shared" si="4"/>
        <v/>
      </c>
      <c r="D41" s="145" t="str">
        <f t="shared" si="5"/>
        <v/>
      </c>
      <c r="E41" s="118" t="str">
        <f t="shared" si="6"/>
        <v/>
      </c>
      <c r="F41" s="139"/>
      <c r="G41" s="139"/>
      <c r="H41" s="130" t="str">
        <f t="shared" si="7"/>
        <v/>
      </c>
      <c r="I41" s="118" t="str">
        <f t="shared" si="8"/>
        <v/>
      </c>
      <c r="J41" s="118" t="str">
        <f t="shared" si="9"/>
        <v/>
      </c>
      <c r="K41" s="140"/>
      <c r="L41" s="142" t="str">
        <f t="shared" si="10"/>
        <v/>
      </c>
      <c r="M41" s="57" t="str">
        <f t="shared" si="11"/>
        <v/>
      </c>
      <c r="X41" s="35"/>
      <c r="Y41" s="35"/>
      <c r="Z41" s="35"/>
      <c r="AA41" s="35"/>
      <c r="AB41" s="35"/>
      <c r="AC41" s="35"/>
      <c r="AD41" s="35"/>
      <c r="AE41" s="35"/>
      <c r="AF41" s="35"/>
    </row>
    <row r="42" spans="1:35" s="34" customFormat="1" x14ac:dyDescent="0.25">
      <c r="A42" s="138"/>
      <c r="B42" s="37" t="str">
        <f t="shared" si="4"/>
        <v/>
      </c>
      <c r="C42" s="148" t="str">
        <f t="shared" si="4"/>
        <v/>
      </c>
      <c r="D42" s="145" t="str">
        <f t="shared" si="5"/>
        <v/>
      </c>
      <c r="E42" s="118" t="str">
        <f t="shared" si="6"/>
        <v/>
      </c>
      <c r="F42" s="139"/>
      <c r="G42" s="139"/>
      <c r="H42" s="130" t="str">
        <f t="shared" si="7"/>
        <v/>
      </c>
      <c r="I42" s="118" t="str">
        <f t="shared" si="8"/>
        <v/>
      </c>
      <c r="J42" s="118" t="str">
        <f t="shared" si="9"/>
        <v/>
      </c>
      <c r="K42" s="140"/>
      <c r="L42" s="142" t="str">
        <f t="shared" si="10"/>
        <v/>
      </c>
      <c r="M42" s="57" t="str">
        <f t="shared" si="11"/>
        <v/>
      </c>
      <c r="X42" s="35"/>
      <c r="Y42" s="35"/>
      <c r="Z42" s="35"/>
      <c r="AA42" s="35"/>
      <c r="AB42" s="35"/>
      <c r="AC42" s="35"/>
      <c r="AD42" s="35"/>
      <c r="AE42" s="35"/>
      <c r="AF42" s="35"/>
    </row>
    <row r="43" spans="1:35" s="34" customFormat="1" x14ac:dyDescent="0.25">
      <c r="A43" s="138"/>
      <c r="B43" s="37" t="str">
        <f t="shared" si="4"/>
        <v/>
      </c>
      <c r="C43" s="148" t="str">
        <f t="shared" si="4"/>
        <v/>
      </c>
      <c r="D43" s="145" t="str">
        <f t="shared" si="5"/>
        <v/>
      </c>
      <c r="E43" s="118" t="str">
        <f t="shared" si="6"/>
        <v/>
      </c>
      <c r="F43" s="139"/>
      <c r="G43" s="139"/>
      <c r="H43" s="130" t="str">
        <f t="shared" si="7"/>
        <v/>
      </c>
      <c r="I43" s="118" t="str">
        <f t="shared" si="8"/>
        <v/>
      </c>
      <c r="J43" s="118" t="str">
        <f t="shared" si="9"/>
        <v/>
      </c>
      <c r="K43" s="140"/>
      <c r="L43" s="142" t="str">
        <f t="shared" si="10"/>
        <v/>
      </c>
      <c r="M43" s="57" t="str">
        <f t="shared" si="11"/>
        <v/>
      </c>
      <c r="X43" s="35"/>
      <c r="Y43" s="35"/>
      <c r="Z43" s="35"/>
      <c r="AA43" s="35"/>
      <c r="AB43" s="35"/>
      <c r="AC43" s="35"/>
      <c r="AD43" s="35"/>
      <c r="AE43" s="35"/>
      <c r="AF43" s="35"/>
    </row>
    <row r="44" spans="1:35" s="34" customFormat="1" x14ac:dyDescent="0.25">
      <c r="A44" s="138"/>
      <c r="B44" s="37" t="str">
        <f t="shared" si="4"/>
        <v/>
      </c>
      <c r="C44" s="148" t="str">
        <f t="shared" si="4"/>
        <v/>
      </c>
      <c r="D44" s="145" t="str">
        <f t="shared" si="5"/>
        <v/>
      </c>
      <c r="E44" s="118" t="str">
        <f t="shared" si="6"/>
        <v/>
      </c>
      <c r="F44" s="139"/>
      <c r="G44" s="139"/>
      <c r="H44" s="130" t="str">
        <f t="shared" si="7"/>
        <v/>
      </c>
      <c r="I44" s="118" t="str">
        <f t="shared" si="8"/>
        <v/>
      </c>
      <c r="J44" s="118" t="str">
        <f t="shared" si="9"/>
        <v/>
      </c>
      <c r="K44" s="140"/>
      <c r="L44" s="142" t="str">
        <f t="shared" si="10"/>
        <v/>
      </c>
      <c r="M44" s="57" t="str">
        <f t="shared" si="11"/>
        <v/>
      </c>
      <c r="X44" s="35"/>
      <c r="Y44" s="35"/>
      <c r="Z44" s="35"/>
      <c r="AA44" s="35"/>
      <c r="AB44" s="35"/>
      <c r="AC44" s="35"/>
      <c r="AD44" s="35"/>
      <c r="AE44" s="35"/>
      <c r="AF44" s="35"/>
    </row>
    <row r="45" spans="1:35" s="34" customFormat="1" x14ac:dyDescent="0.25">
      <c r="A45" s="138"/>
      <c r="B45" s="37" t="str">
        <f t="shared" si="4"/>
        <v/>
      </c>
      <c r="C45" s="148" t="str">
        <f t="shared" si="4"/>
        <v/>
      </c>
      <c r="D45" s="145" t="str">
        <f t="shared" si="5"/>
        <v/>
      </c>
      <c r="E45" s="118" t="str">
        <f t="shared" si="6"/>
        <v/>
      </c>
      <c r="F45" s="139"/>
      <c r="G45" s="139"/>
      <c r="H45" s="130" t="str">
        <f t="shared" si="7"/>
        <v/>
      </c>
      <c r="I45" s="118" t="str">
        <f t="shared" si="8"/>
        <v/>
      </c>
      <c r="J45" s="118" t="str">
        <f t="shared" si="9"/>
        <v/>
      </c>
      <c r="K45" s="140"/>
      <c r="L45" s="142" t="str">
        <f t="shared" si="10"/>
        <v/>
      </c>
      <c r="M45" s="57" t="str">
        <f t="shared" si="11"/>
        <v/>
      </c>
      <c r="X45" s="35"/>
      <c r="Y45" s="35"/>
      <c r="Z45" s="35"/>
      <c r="AA45" s="35"/>
      <c r="AB45" s="35"/>
      <c r="AC45" s="35"/>
      <c r="AD45" s="35"/>
      <c r="AE45" s="35"/>
      <c r="AF45" s="35"/>
    </row>
    <row r="46" spans="1:35" s="34" customFormat="1" x14ac:dyDescent="0.25">
      <c r="A46" s="38"/>
      <c r="B46" s="39" t="str">
        <f t="shared" si="4"/>
        <v/>
      </c>
      <c r="C46" s="149" t="str">
        <f t="shared" si="4"/>
        <v/>
      </c>
      <c r="D46" s="146" t="str">
        <f t="shared" si="5"/>
        <v/>
      </c>
      <c r="E46" s="120" t="str">
        <f t="shared" si="6"/>
        <v/>
      </c>
      <c r="F46" s="129"/>
      <c r="G46" s="129"/>
      <c r="H46" s="120" t="str">
        <f t="shared" si="7"/>
        <v/>
      </c>
      <c r="I46" s="120" t="str">
        <f t="shared" si="8"/>
        <v/>
      </c>
      <c r="J46" s="120" t="str">
        <f t="shared" si="9"/>
        <v/>
      </c>
      <c r="K46" s="117"/>
      <c r="L46" s="143" t="str">
        <f t="shared" si="10"/>
        <v/>
      </c>
      <c r="M46" s="57" t="str">
        <f t="shared" si="11"/>
        <v/>
      </c>
      <c r="X46" s="35"/>
      <c r="Y46" s="35"/>
      <c r="Z46" s="35"/>
      <c r="AA46" s="35"/>
      <c r="AB46" s="35"/>
      <c r="AC46" s="35"/>
      <c r="AD46" s="35"/>
      <c r="AE46" s="35"/>
      <c r="AF46" s="35"/>
    </row>
    <row r="47" spans="1:35" s="1" customFormat="1" x14ac:dyDescent="0.25">
      <c r="H47" s="104"/>
      <c r="J47" s="54"/>
    </row>
    <row r="48" spans="1:35" s="1" customFormat="1" x14ac:dyDescent="0.25">
      <c r="H48" s="56"/>
      <c r="I48" s="56"/>
      <c r="J48" s="56"/>
      <c r="K48" s="56"/>
      <c r="L48" s="56"/>
      <c r="M48" s="56"/>
      <c r="N48" s="56"/>
      <c r="O48" s="56"/>
      <c r="P48" s="56"/>
      <c r="Q48" s="56"/>
    </row>
    <row r="49" spans="1:35" s="1" customFormat="1" ht="15.75" x14ac:dyDescent="0.25">
      <c r="B49" s="5" t="s">
        <v>21</v>
      </c>
      <c r="H49" s="56"/>
      <c r="I49" s="56"/>
      <c r="J49" s="56"/>
      <c r="K49" s="56"/>
      <c r="L49" s="56"/>
      <c r="M49" s="56"/>
      <c r="N49" s="56"/>
      <c r="O49" s="56"/>
      <c r="P49" s="56"/>
      <c r="Q49" s="56"/>
      <c r="R49" s="59"/>
      <c r="S49" s="62"/>
    </row>
    <row r="50" spans="1:35" s="1" customFormat="1" ht="6" customHeight="1" x14ac:dyDescent="0.25"/>
    <row r="51" spans="1:35" ht="51" customHeight="1" x14ac:dyDescent="0.25">
      <c r="A51" s="40"/>
      <c r="B51" s="262" t="s">
        <v>0</v>
      </c>
      <c r="C51" s="263"/>
      <c r="D51" s="250" t="s">
        <v>74</v>
      </c>
      <c r="E51" s="252" t="s">
        <v>9</v>
      </c>
      <c r="F51" s="253"/>
      <c r="G51" s="253"/>
      <c r="H51" s="254"/>
      <c r="I51" s="250" t="s">
        <v>10</v>
      </c>
      <c r="J51" s="250" t="s">
        <v>110</v>
      </c>
      <c r="K51" s="250" t="s">
        <v>102</v>
      </c>
      <c r="L51" s="250" t="s">
        <v>73</v>
      </c>
      <c r="M51" s="280" t="s">
        <v>1</v>
      </c>
      <c r="P51" s="1"/>
      <c r="Q51" s="1"/>
      <c r="R51" s="1"/>
      <c r="AB51" s="12"/>
      <c r="AC51" s="12"/>
      <c r="AD51" s="12"/>
      <c r="AE51" s="12"/>
      <c r="AF51" s="12"/>
      <c r="AG51" s="12"/>
      <c r="AH51" s="12"/>
      <c r="AI51" s="12"/>
    </row>
    <row r="52" spans="1:35" ht="25.5" x14ac:dyDescent="0.25">
      <c r="A52" s="31"/>
      <c r="B52" s="41" t="s">
        <v>4</v>
      </c>
      <c r="C52" s="10" t="s">
        <v>3</v>
      </c>
      <c r="D52" s="251"/>
      <c r="E52" s="252"/>
      <c r="F52" s="253"/>
      <c r="G52" s="253"/>
      <c r="H52" s="254"/>
      <c r="I52" s="251"/>
      <c r="J52" s="251"/>
      <c r="K52" s="251"/>
      <c r="L52" s="251"/>
      <c r="M52" s="281"/>
      <c r="P52" s="1"/>
      <c r="Q52" s="1"/>
      <c r="R52" s="1"/>
      <c r="AB52" s="12"/>
      <c r="AC52" s="12"/>
      <c r="AD52" s="12"/>
      <c r="AE52" s="12"/>
      <c r="AF52" s="12"/>
      <c r="AG52" s="12"/>
      <c r="AH52" s="12"/>
      <c r="AI52" s="12"/>
    </row>
    <row r="53" spans="1:35" ht="15" customHeight="1" x14ac:dyDescent="0.25">
      <c r="B53" s="42" t="str">
        <f>IF(B17="","",B17)</f>
        <v/>
      </c>
      <c r="C53" s="147" t="str">
        <f>IF(C17="","",C17)</f>
        <v/>
      </c>
      <c r="D53" s="111" t="str">
        <f>IF(C53="","",(Barèmes!$D$29*F17))</f>
        <v/>
      </c>
      <c r="E53" s="273" t="str">
        <f>IF(C53="","",((Barèmes!$D$31*F37)+(Barèmes!$D$32*G37)+(Barèmes!$D$30*(1-F37-G37)))*F17)</f>
        <v/>
      </c>
      <c r="F53" s="274"/>
      <c r="G53" s="274"/>
      <c r="H53" s="275"/>
      <c r="I53" s="43" t="str">
        <f>IF(C53="","",Barèmes!$D$36*F17)</f>
        <v/>
      </c>
      <c r="J53" s="60" t="str">
        <f>IF(C53="","",Barèmes!$D$37*F17)</f>
        <v/>
      </c>
      <c r="K53" s="43" t="str">
        <f>IF(C53="","",IF(K37="Oui",Barèmes!$D$38*F17,0))</f>
        <v/>
      </c>
      <c r="L53" s="45" t="str">
        <f>IF(C53="","",Barèmes!$D$39*F17)</f>
        <v/>
      </c>
      <c r="M53" s="153">
        <f>SUM(D53:L53)</f>
        <v>0</v>
      </c>
      <c r="P53" s="1"/>
      <c r="Q53" s="1"/>
      <c r="R53" s="1"/>
      <c r="AB53" s="12"/>
      <c r="AC53" s="12"/>
      <c r="AD53" s="12"/>
      <c r="AE53" s="12"/>
      <c r="AF53" s="12"/>
      <c r="AG53" s="12"/>
      <c r="AH53" s="12"/>
      <c r="AI53" s="12"/>
    </row>
    <row r="54" spans="1:35" ht="15" customHeight="1" x14ac:dyDescent="0.25">
      <c r="B54" s="44" t="str">
        <f>IF(B18="","",B18)</f>
        <v/>
      </c>
      <c r="C54" s="148" t="str">
        <f>IF(C18="","",C18)</f>
        <v/>
      </c>
      <c r="D54" s="45" t="str">
        <f>IF(C54="","",(Barèmes!$D$29*F18))</f>
        <v/>
      </c>
      <c r="E54" s="273" t="str">
        <f>IF(C54="","",((Barèmes!$D$31*F38)+(Barèmes!$D$32*G38)+(Barèmes!$D$30*(1-F38-G38)))*F18)</f>
        <v/>
      </c>
      <c r="F54" s="274"/>
      <c r="G54" s="274"/>
      <c r="H54" s="275"/>
      <c r="I54" s="45" t="str">
        <f>IF(C54="","",Barèmes!$D$36*F18)</f>
        <v/>
      </c>
      <c r="J54" s="45" t="str">
        <f>IF(C54="","",Barèmes!$D$37*F18)</f>
        <v/>
      </c>
      <c r="K54" s="45" t="str">
        <f>IF(C54="","",IF(K38="Oui",Barèmes!$D$38*F18,0))</f>
        <v/>
      </c>
      <c r="L54" s="45" t="str">
        <f>IF(C54="","",Barèmes!$D$39*F18)</f>
        <v/>
      </c>
      <c r="M54" s="154">
        <f>SUM(D54:L54)</f>
        <v>0</v>
      </c>
      <c r="P54" s="1"/>
      <c r="Q54" s="1"/>
      <c r="R54" s="1"/>
      <c r="AB54" s="12"/>
      <c r="AC54" s="12"/>
      <c r="AD54" s="12"/>
      <c r="AE54" s="12"/>
      <c r="AF54" s="12"/>
      <c r="AG54" s="12"/>
      <c r="AH54" s="12"/>
      <c r="AI54" s="12"/>
    </row>
    <row r="55" spans="1:35" ht="15" customHeight="1" x14ac:dyDescent="0.25">
      <c r="B55" s="44" t="str">
        <f t="shared" ref="B55:C62" si="12">IF(B19="","",B19)</f>
        <v/>
      </c>
      <c r="C55" s="148" t="str">
        <f>IF(C19="","",C19)</f>
        <v/>
      </c>
      <c r="D55" s="45" t="str">
        <f>IF(C55="","",(Barèmes!$D$29*F19))</f>
        <v/>
      </c>
      <c r="E55" s="273" t="str">
        <f>IF(C55="","",((Barèmes!$D$31*F39)+(Barèmes!$D$32*G39)+(Barèmes!$D$30*(1-F39-G39)))*F19)</f>
        <v/>
      </c>
      <c r="F55" s="274"/>
      <c r="G55" s="274"/>
      <c r="H55" s="275"/>
      <c r="I55" s="45" t="str">
        <f>IF(C55="","",Barèmes!$D$36*F19)</f>
        <v/>
      </c>
      <c r="J55" s="45" t="str">
        <f>IF(C55="","",Barèmes!$D$37*F19)</f>
        <v/>
      </c>
      <c r="K55" s="45" t="str">
        <f>IF(C55="","",IF(K39="Oui",Barèmes!$D$38*F19,0))</f>
        <v/>
      </c>
      <c r="L55" s="45" t="str">
        <f>IF(C55="","",Barèmes!$D$39*F19)</f>
        <v/>
      </c>
      <c r="M55" s="154">
        <f>SUM(D55:L55)</f>
        <v>0</v>
      </c>
      <c r="P55" s="1"/>
      <c r="Q55" s="1"/>
      <c r="R55" s="1"/>
      <c r="AB55" s="12"/>
      <c r="AC55" s="12"/>
      <c r="AD55" s="12"/>
      <c r="AE55" s="12"/>
      <c r="AF55" s="12"/>
      <c r="AG55" s="12"/>
      <c r="AH55" s="12"/>
      <c r="AI55" s="12"/>
    </row>
    <row r="56" spans="1:35" ht="15" customHeight="1" x14ac:dyDescent="0.25">
      <c r="B56" s="44" t="str">
        <f t="shared" si="12"/>
        <v/>
      </c>
      <c r="C56" s="148" t="str">
        <f t="shared" si="12"/>
        <v/>
      </c>
      <c r="D56" s="45" t="str">
        <f>IF(C56="","",(Barèmes!$D$29*F20))</f>
        <v/>
      </c>
      <c r="E56" s="273" t="str">
        <f>IF(C56="","",((Barèmes!$D$31*F40)+(Barèmes!$D$32*G40)+(Barèmes!$D$30*(1-F40-G40)))*F20)</f>
        <v/>
      </c>
      <c r="F56" s="274"/>
      <c r="G56" s="274"/>
      <c r="H56" s="275"/>
      <c r="I56" s="45" t="str">
        <f>IF(C56="","",Barèmes!$D$36*F20)</f>
        <v/>
      </c>
      <c r="J56" s="45" t="str">
        <f>IF(C56="","",Barèmes!$D$37*F20)</f>
        <v/>
      </c>
      <c r="K56" s="45" t="str">
        <f>IF(C56="","",IF(K40="Oui",Barèmes!$D$38*F20,0))</f>
        <v/>
      </c>
      <c r="L56" s="45" t="str">
        <f>IF(C56="","",Barèmes!$D$39*F20)</f>
        <v/>
      </c>
      <c r="M56" s="154">
        <f>SUM(D56:L56)</f>
        <v>0</v>
      </c>
      <c r="P56" s="1"/>
      <c r="Q56" s="1"/>
      <c r="R56" s="1"/>
      <c r="AB56" s="12"/>
      <c r="AC56" s="12"/>
      <c r="AD56" s="12"/>
      <c r="AE56" s="12"/>
      <c r="AF56" s="12"/>
      <c r="AG56" s="12"/>
      <c r="AH56" s="12"/>
      <c r="AI56" s="12"/>
    </row>
    <row r="57" spans="1:35" ht="15" customHeight="1" x14ac:dyDescent="0.25">
      <c r="B57" s="44" t="str">
        <f t="shared" si="12"/>
        <v/>
      </c>
      <c r="C57" s="148" t="str">
        <f t="shared" si="12"/>
        <v/>
      </c>
      <c r="D57" s="45" t="str">
        <f>IF(C57="","",(Barèmes!$D$29*F21))</f>
        <v/>
      </c>
      <c r="E57" s="273" t="str">
        <f>IF(C57="","",((Barèmes!$D$31*F41)+(Barèmes!$D$32*G41)+(Barèmes!$D$30*(1-F41-G41)))*F21)</f>
        <v/>
      </c>
      <c r="F57" s="274"/>
      <c r="G57" s="274"/>
      <c r="H57" s="275"/>
      <c r="I57" s="45" t="str">
        <f>IF(C57="","",Barèmes!$D$36*F21)</f>
        <v/>
      </c>
      <c r="J57" s="45" t="str">
        <f>IF(C57="","",Barèmes!$D$37*F21)</f>
        <v/>
      </c>
      <c r="K57" s="45" t="str">
        <f>IF(C57="","",IF(K41="Oui",Barèmes!$D$38*F21,0))</f>
        <v/>
      </c>
      <c r="L57" s="45" t="str">
        <f>IF(C57="","",Barèmes!$D$39*F21)</f>
        <v/>
      </c>
      <c r="M57" s="154">
        <f t="shared" ref="M57:M61" si="13">SUM(D57:L57)</f>
        <v>0</v>
      </c>
      <c r="P57" s="1"/>
      <c r="Q57" s="1"/>
      <c r="R57" s="1"/>
      <c r="AB57" s="12"/>
      <c r="AC57" s="12"/>
      <c r="AD57" s="12"/>
      <c r="AE57" s="12"/>
      <c r="AF57" s="12"/>
      <c r="AG57" s="12"/>
      <c r="AH57" s="12"/>
      <c r="AI57" s="12"/>
    </row>
    <row r="58" spans="1:35" ht="15" customHeight="1" x14ac:dyDescent="0.25">
      <c r="B58" s="44" t="str">
        <f t="shared" si="12"/>
        <v/>
      </c>
      <c r="C58" s="148" t="str">
        <f t="shared" si="12"/>
        <v/>
      </c>
      <c r="D58" s="45" t="str">
        <f>IF(C58="","",(Barèmes!$D$29*F22))</f>
        <v/>
      </c>
      <c r="E58" s="273" t="str">
        <f>IF(C58="","",((Barèmes!$D$31*F42)+(Barèmes!$D$32*G42)+(Barèmes!$D$30*(1-F42-G42)))*F22)</f>
        <v/>
      </c>
      <c r="F58" s="274"/>
      <c r="G58" s="274"/>
      <c r="H58" s="275"/>
      <c r="I58" s="45" t="str">
        <f>IF(C58="","",Barèmes!$D$36*F22)</f>
        <v/>
      </c>
      <c r="J58" s="45" t="str">
        <f>IF(C58="","",Barèmes!$D$37*F22)</f>
        <v/>
      </c>
      <c r="K58" s="45" t="str">
        <f>IF(C58="","",IF(K42="Oui",Barèmes!$D$38*F22,0))</f>
        <v/>
      </c>
      <c r="L58" s="45" t="str">
        <f>IF(C58="","",Barèmes!$D$39*F22)</f>
        <v/>
      </c>
      <c r="M58" s="154">
        <f t="shared" si="13"/>
        <v>0</v>
      </c>
      <c r="P58" s="1"/>
      <c r="Q58" s="1"/>
      <c r="R58" s="1"/>
      <c r="AB58" s="12"/>
      <c r="AC58" s="12"/>
      <c r="AD58" s="12"/>
      <c r="AE58" s="12"/>
      <c r="AF58" s="12"/>
      <c r="AG58" s="12"/>
      <c r="AH58" s="12"/>
      <c r="AI58" s="12"/>
    </row>
    <row r="59" spans="1:35" ht="15" customHeight="1" x14ac:dyDescent="0.25">
      <c r="B59" s="44" t="str">
        <f t="shared" si="12"/>
        <v/>
      </c>
      <c r="C59" s="148" t="str">
        <f t="shared" si="12"/>
        <v/>
      </c>
      <c r="D59" s="45" t="str">
        <f>IF(C59="","",(Barèmes!$D$29*F23))</f>
        <v/>
      </c>
      <c r="E59" s="273" t="str">
        <f>IF(C59="","",((Barèmes!$D$31*F43)+(Barèmes!$D$32*G43)+(Barèmes!$D$30*(1-F43-G43)))*F23)</f>
        <v/>
      </c>
      <c r="F59" s="274"/>
      <c r="G59" s="274"/>
      <c r="H59" s="275"/>
      <c r="I59" s="45" t="str">
        <f>IF(C59="","",Barèmes!$D$36*F23)</f>
        <v/>
      </c>
      <c r="J59" s="45" t="str">
        <f>IF(C59="","",Barèmes!$D$37*F23)</f>
        <v/>
      </c>
      <c r="K59" s="45" t="str">
        <f>IF(C59="","",IF(K43="Oui",Barèmes!$D$38*F23,0))</f>
        <v/>
      </c>
      <c r="L59" s="45" t="str">
        <f>IF(C59="","",Barèmes!$D$39*F23)</f>
        <v/>
      </c>
      <c r="M59" s="154">
        <f t="shared" si="13"/>
        <v>0</v>
      </c>
      <c r="P59" s="1"/>
      <c r="Q59" s="1"/>
      <c r="R59" s="1"/>
      <c r="AB59" s="12"/>
      <c r="AC59" s="12"/>
      <c r="AD59" s="12"/>
      <c r="AE59" s="12"/>
      <c r="AF59" s="12"/>
      <c r="AG59" s="12"/>
      <c r="AH59" s="12"/>
      <c r="AI59" s="12"/>
    </row>
    <row r="60" spans="1:35" ht="15" customHeight="1" x14ac:dyDescent="0.25">
      <c r="B60" s="44" t="str">
        <f t="shared" si="12"/>
        <v/>
      </c>
      <c r="C60" s="148" t="str">
        <f t="shared" si="12"/>
        <v/>
      </c>
      <c r="D60" s="45" t="str">
        <f>IF(C60="","",(Barèmes!$D$29*F24))</f>
        <v/>
      </c>
      <c r="E60" s="273" t="str">
        <f>IF(C60="","",((Barèmes!$D$31*F44)+(Barèmes!$D$32*G44)+(Barèmes!$D$30*(1-F44-G44)))*F24)</f>
        <v/>
      </c>
      <c r="F60" s="274"/>
      <c r="G60" s="274"/>
      <c r="H60" s="275"/>
      <c r="I60" s="45" t="str">
        <f>IF(C60="","",Barèmes!$D$36*F24)</f>
        <v/>
      </c>
      <c r="J60" s="45" t="str">
        <f>IF(C60="","",Barèmes!$D$37*F24)</f>
        <v/>
      </c>
      <c r="K60" s="45" t="str">
        <f>IF(C60="","",IF(K44="Oui",Barèmes!$D$38*F24,0))</f>
        <v/>
      </c>
      <c r="L60" s="45" t="str">
        <f>IF(C60="","",Barèmes!$D$39*F24)</f>
        <v/>
      </c>
      <c r="M60" s="154">
        <f t="shared" si="13"/>
        <v>0</v>
      </c>
      <c r="P60" s="1"/>
      <c r="Q60" s="1"/>
      <c r="R60" s="1"/>
      <c r="AB60" s="12"/>
      <c r="AC60" s="12"/>
      <c r="AD60" s="12"/>
      <c r="AE60" s="12"/>
      <c r="AF60" s="12"/>
      <c r="AG60" s="12"/>
      <c r="AH60" s="12"/>
      <c r="AI60" s="12"/>
    </row>
    <row r="61" spans="1:35" ht="15" customHeight="1" x14ac:dyDescent="0.25">
      <c r="B61" s="44" t="str">
        <f t="shared" si="12"/>
        <v/>
      </c>
      <c r="C61" s="148" t="str">
        <f t="shared" si="12"/>
        <v/>
      </c>
      <c r="D61" s="45" t="str">
        <f>IF(C61="","",(Barèmes!$D$29*F25))</f>
        <v/>
      </c>
      <c r="E61" s="273" t="str">
        <f>IF(C61="","",((Barèmes!$D$31*F45)+(Barèmes!$D$32*G45)+(Barèmes!$D$30*(1-F45-G45)))*F25)</f>
        <v/>
      </c>
      <c r="F61" s="274"/>
      <c r="G61" s="274"/>
      <c r="H61" s="275"/>
      <c r="I61" s="45" t="str">
        <f>IF(C61="","",Barèmes!$D$36*F25)</f>
        <v/>
      </c>
      <c r="J61" s="45" t="str">
        <f>IF(C61="","",Barèmes!$D$37*F25)</f>
        <v/>
      </c>
      <c r="K61" s="45" t="str">
        <f>IF(C61="","",IF(K45="Oui",Barèmes!$D$38*F25,0))</f>
        <v/>
      </c>
      <c r="L61" s="45" t="str">
        <f>IF(C61="","",Barèmes!$D$39*F25)</f>
        <v/>
      </c>
      <c r="M61" s="154">
        <f t="shared" si="13"/>
        <v>0</v>
      </c>
      <c r="P61" s="1"/>
      <c r="Q61" s="1"/>
      <c r="R61" s="1"/>
      <c r="AB61" s="12"/>
      <c r="AC61" s="12"/>
      <c r="AD61" s="12"/>
      <c r="AE61" s="12"/>
      <c r="AF61" s="12"/>
      <c r="AG61" s="12"/>
      <c r="AH61" s="12"/>
      <c r="AI61" s="12"/>
    </row>
    <row r="62" spans="1:35" ht="15" customHeight="1" thickBot="1" x14ac:dyDescent="0.3">
      <c r="B62" s="44" t="str">
        <f t="shared" si="12"/>
        <v/>
      </c>
      <c r="C62" s="148" t="str">
        <f t="shared" si="12"/>
        <v/>
      </c>
      <c r="D62" s="45" t="str">
        <f>IF(C62="","",(Barèmes!$D$29*F26))</f>
        <v/>
      </c>
      <c r="E62" s="273" t="str">
        <f>IF(C62="","",((Barèmes!$D$31*F46)+(Barèmes!$D$32*G46)+(Barèmes!$D$30*(1-F46-G46)))*F26)</f>
        <v/>
      </c>
      <c r="F62" s="274"/>
      <c r="G62" s="274"/>
      <c r="H62" s="275"/>
      <c r="I62" s="45" t="str">
        <f>IF(C62="","",Barèmes!$D$36*F26)</f>
        <v/>
      </c>
      <c r="J62" s="45" t="str">
        <f>IF(C62="","",Barèmes!$D$37*F26)</f>
        <v/>
      </c>
      <c r="K62" s="45" t="str">
        <f>IF(C62="","",IF(K46="Oui",Barèmes!$D$38*F26,0))</f>
        <v/>
      </c>
      <c r="L62" s="45" t="str">
        <f>IF(C62="","",Barèmes!$D$39*F26)</f>
        <v/>
      </c>
      <c r="M62" s="155">
        <f>SUM(D62:L62)</f>
        <v>0</v>
      </c>
      <c r="P62" s="1"/>
      <c r="Q62" s="1"/>
      <c r="R62" s="1"/>
      <c r="AB62" s="12"/>
      <c r="AC62" s="12"/>
      <c r="AD62" s="12"/>
      <c r="AE62" s="12"/>
      <c r="AF62" s="12"/>
      <c r="AG62" s="12"/>
      <c r="AH62" s="12"/>
      <c r="AI62" s="12"/>
    </row>
    <row r="63" spans="1:35" ht="18" customHeight="1" thickBot="1" x14ac:dyDescent="0.3">
      <c r="B63" s="271" t="s">
        <v>1</v>
      </c>
      <c r="C63" s="272"/>
      <c r="D63" s="108">
        <f>SUM(D53:D62)</f>
        <v>0</v>
      </c>
      <c r="E63" s="239">
        <f>SUM(E53:H62)</f>
        <v>0</v>
      </c>
      <c r="F63" s="240"/>
      <c r="G63" s="240"/>
      <c r="H63" s="241"/>
      <c r="I63" s="47">
        <f>SUM(I53:I62)</f>
        <v>0</v>
      </c>
      <c r="J63" s="61">
        <f>SUM(J53:J62)</f>
        <v>0</v>
      </c>
      <c r="K63" s="47">
        <f t="shared" ref="K63" si="14">SUM(K53:K62)</f>
        <v>0</v>
      </c>
      <c r="L63" s="107">
        <f>SUM(L53:L62)</f>
        <v>0</v>
      </c>
      <c r="M63" s="156">
        <f>SUM(M53:M62)</f>
        <v>0</v>
      </c>
      <c r="P63" s="1"/>
      <c r="Q63" s="1"/>
      <c r="R63" s="1"/>
      <c r="AB63" s="12"/>
      <c r="AC63" s="12"/>
      <c r="AD63" s="12"/>
      <c r="AE63" s="12"/>
      <c r="AF63" s="12"/>
      <c r="AG63" s="12"/>
      <c r="AH63" s="12"/>
      <c r="AI63" s="12"/>
    </row>
    <row r="64" spans="1:35" s="59" customFormat="1" x14ac:dyDescent="0.25"/>
    <row r="65" spans="2:19" s="59" customFormat="1" x14ac:dyDescent="0.25">
      <c r="S65" s="63"/>
    </row>
    <row r="66" spans="2:19" s="1" customFormat="1" x14ac:dyDescent="0.25"/>
    <row r="67" spans="2:19" s="1" customFormat="1" x14ac:dyDescent="0.25"/>
    <row r="68" spans="2:19" s="1" customFormat="1" ht="15" x14ac:dyDescent="0.25">
      <c r="D68" s="54"/>
      <c r="G68" s="48"/>
      <c r="H68" s="48"/>
      <c r="I68" s="48"/>
      <c r="J68" s="48"/>
      <c r="Q68" s="48"/>
      <c r="R68" s="48"/>
    </row>
    <row r="69" spans="2:19" s="1" customFormat="1" ht="18.75" customHeight="1" x14ac:dyDescent="0.25">
      <c r="G69" s="48"/>
      <c r="H69" s="48"/>
      <c r="I69" s="48"/>
      <c r="J69" s="48"/>
      <c r="Q69" s="48"/>
      <c r="R69" s="48"/>
    </row>
    <row r="70" spans="2:19" s="1" customFormat="1" ht="15" x14ac:dyDescent="0.25">
      <c r="G70" s="48"/>
      <c r="H70" s="48"/>
      <c r="I70" s="48"/>
      <c r="J70" s="48"/>
      <c r="Q70" s="48"/>
      <c r="R70" s="48"/>
    </row>
    <row r="71" spans="2:19" s="1" customFormat="1" ht="15" x14ac:dyDescent="0.25">
      <c r="G71" s="48"/>
      <c r="H71" s="48"/>
      <c r="I71" s="48"/>
      <c r="J71" s="48"/>
      <c r="Q71" s="48"/>
      <c r="R71" s="48"/>
    </row>
    <row r="72" spans="2:19" s="1" customFormat="1" x14ac:dyDescent="0.25"/>
    <row r="73" spans="2:19" s="1" customFormat="1" x14ac:dyDescent="0.25"/>
    <row r="74" spans="2:19" s="1" customFormat="1" x14ac:dyDescent="0.25"/>
    <row r="75" spans="2:19" s="1" customFormat="1" x14ac:dyDescent="0.25"/>
    <row r="76" spans="2:19" s="1" customFormat="1" x14ac:dyDescent="0.25"/>
    <row r="77" spans="2:19" s="1" customFormat="1" x14ac:dyDescent="0.25"/>
    <row r="78" spans="2:19" s="1" customFormat="1" x14ac:dyDescent="0.25"/>
    <row r="79" spans="2:19" s="1" customFormat="1" x14ac:dyDescent="0.25"/>
    <row r="80" spans="2:19" x14ac:dyDescent="0.25"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</row>
    <row r="81" spans="2:18" x14ac:dyDescent="0.25"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</row>
    <row r="82" spans="2:18" x14ac:dyDescent="0.25"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</row>
    <row r="83" spans="2:18" x14ac:dyDescent="0.25"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</row>
    <row r="84" spans="2:18" x14ac:dyDescent="0.25"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</row>
    <row r="85" spans="2:18" x14ac:dyDescent="0.25"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</row>
    <row r="86" spans="2:18" x14ac:dyDescent="0.25"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</row>
    <row r="87" spans="2:18" x14ac:dyDescent="0.25"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</row>
    <row r="88" spans="2:18" x14ac:dyDescent="0.25"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</row>
    <row r="89" spans="2:18" x14ac:dyDescent="0.25"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</row>
    <row r="90" spans="2:18" x14ac:dyDescent="0.25"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</row>
    <row r="91" spans="2:18" x14ac:dyDescent="0.25"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</row>
    <row r="92" spans="2:18" x14ac:dyDescent="0.25"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</row>
    <row r="93" spans="2:18" x14ac:dyDescent="0.25"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</row>
    <row r="94" spans="2:18" x14ac:dyDescent="0.25"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</row>
    <row r="95" spans="2:18" x14ac:dyDescent="0.25"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</row>
    <row r="96" spans="2:18" x14ac:dyDescent="0.25"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</row>
    <row r="97" spans="2:18" x14ac:dyDescent="0.25"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</row>
    <row r="98" spans="2:18" x14ac:dyDescent="0.25"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</row>
    <row r="99" spans="2:18" x14ac:dyDescent="0.25"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</row>
    <row r="100" spans="2:18" x14ac:dyDescent="0.25"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</row>
    <row r="101" spans="2:18" x14ac:dyDescent="0.25"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</row>
    <row r="102" spans="2:18" x14ac:dyDescent="0.25"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</row>
  </sheetData>
  <sheetProtection algorithmName="SHA-512" hashValue="aWhw1Hu5jaSOp+S64wT0+yIWkAzUEvtU3iJc8ud15n/vf8maGU1i8TkHXmyegO/EpQnEtZ0c+dEf+V/+ogV8DQ==" saltValue="efK+kllXkC/0s4OOBlqV3g==" spinCount="100000" sheet="1" insertRows="0" deleteRows="0"/>
  <mergeCells count="30">
    <mergeCell ref="B63:C63"/>
    <mergeCell ref="B27:C27"/>
    <mergeCell ref="B15:C15"/>
    <mergeCell ref="B1:S1"/>
    <mergeCell ref="A3:S3"/>
    <mergeCell ref="A5:S5"/>
    <mergeCell ref="B7:S7"/>
    <mergeCell ref="C8:F8"/>
    <mergeCell ref="D15:H15"/>
    <mergeCell ref="B35:C35"/>
    <mergeCell ref="B51:C51"/>
    <mergeCell ref="D51:D52"/>
    <mergeCell ref="I51:I52"/>
    <mergeCell ref="E35:H35"/>
    <mergeCell ref="E63:H63"/>
    <mergeCell ref="M51:M52"/>
    <mergeCell ref="E62:H62"/>
    <mergeCell ref="L51:L52"/>
    <mergeCell ref="J51:J52"/>
    <mergeCell ref="K51:K52"/>
    <mergeCell ref="E57:H57"/>
    <mergeCell ref="E58:H58"/>
    <mergeCell ref="E59:H59"/>
    <mergeCell ref="E60:H60"/>
    <mergeCell ref="E61:H61"/>
    <mergeCell ref="E51:H52"/>
    <mergeCell ref="E53:H53"/>
    <mergeCell ref="E54:H54"/>
    <mergeCell ref="E55:H55"/>
    <mergeCell ref="E56:H56"/>
  </mergeCells>
  <dataValidations count="1">
    <dataValidation type="list" allowBlank="1" showInputMessage="1" showErrorMessage="1" sqref="K37:K46" xr:uid="{00000000-0002-0000-0200-000000000000}">
      <formula1>"Oui,Non"</formula1>
    </dataValidation>
  </dataValidations>
  <pageMargins left="0.43307086614173229" right="0.43307086614173229" top="0.39370078740157483" bottom="0.39370078740157483" header="0.31496062992125984" footer="0.31496062992125984"/>
  <pageSetup paperSize="9" scale="52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AI103"/>
  <sheetViews>
    <sheetView showGridLines="0" topLeftCell="B40" zoomScaleNormal="100" workbookViewId="0">
      <selection activeCell="H9" sqref="H9"/>
    </sheetView>
  </sheetViews>
  <sheetFormatPr baseColWidth="10" defaultRowHeight="12.75" x14ac:dyDescent="0.25"/>
  <cols>
    <col min="1" max="1" width="11.42578125" style="12" hidden="1" customWidth="1"/>
    <col min="2" max="2" width="18.85546875" style="12" customWidth="1"/>
    <col min="3" max="4" width="13.7109375" style="12" customWidth="1"/>
    <col min="5" max="5" width="12.42578125" style="12" customWidth="1"/>
    <col min="6" max="6" width="16" style="12" customWidth="1"/>
    <col min="7" max="8" width="15.140625" style="12" customWidth="1"/>
    <col min="9" max="9" width="13.28515625" style="12" customWidth="1"/>
    <col min="10" max="10" width="14.28515625" style="12" customWidth="1"/>
    <col min="11" max="11" width="12" style="12" customWidth="1"/>
    <col min="12" max="18" width="12.28515625" style="12" customWidth="1"/>
    <col min="19" max="19" width="14.7109375" style="1" customWidth="1"/>
    <col min="20" max="20" width="19.7109375" style="1" customWidth="1"/>
    <col min="21" max="21" width="24.42578125" style="1" customWidth="1"/>
    <col min="22" max="22" width="11.5703125" style="1" customWidth="1"/>
    <col min="23" max="23" width="14.7109375" style="1" customWidth="1"/>
    <col min="24" max="24" width="13.42578125" style="1" customWidth="1"/>
    <col min="25" max="35" width="11.42578125" style="1"/>
    <col min="36" max="16384" width="11.42578125" style="12"/>
  </cols>
  <sheetData>
    <row r="1" spans="1:35" s="1" customFormat="1" ht="26.25" x14ac:dyDescent="0.25">
      <c r="B1" s="231" t="s">
        <v>24</v>
      </c>
      <c r="C1" s="231"/>
      <c r="D1" s="231"/>
      <c r="E1" s="231"/>
      <c r="F1" s="231"/>
      <c r="G1" s="231"/>
      <c r="H1" s="231"/>
      <c r="I1" s="231"/>
      <c r="J1" s="231"/>
      <c r="K1" s="231"/>
      <c r="L1" s="231"/>
      <c r="M1" s="231"/>
      <c r="N1" s="231"/>
      <c r="O1" s="231"/>
      <c r="P1" s="231"/>
      <c r="Q1" s="231"/>
      <c r="R1" s="231"/>
      <c r="S1" s="231"/>
    </row>
    <row r="2" spans="1:35" s="1" customFormat="1" x14ac:dyDescent="0.25"/>
    <row r="3" spans="1:35" s="1" customFormat="1" ht="15" customHeight="1" x14ac:dyDescent="0.25">
      <c r="A3" s="232" t="s">
        <v>32</v>
      </c>
      <c r="B3" s="232"/>
      <c r="C3" s="232"/>
      <c r="D3" s="232"/>
      <c r="E3" s="232"/>
      <c r="F3" s="232"/>
      <c r="G3" s="232"/>
      <c r="H3" s="232"/>
      <c r="I3" s="232"/>
      <c r="J3" s="232"/>
      <c r="K3" s="232"/>
      <c r="L3" s="232"/>
      <c r="M3" s="232"/>
      <c r="N3" s="232"/>
      <c r="O3" s="232"/>
      <c r="P3" s="232"/>
      <c r="Q3" s="232"/>
      <c r="R3" s="232"/>
      <c r="S3" s="232"/>
    </row>
    <row r="4" spans="1:35" s="1" customFormat="1" ht="6" customHeight="1" x14ac:dyDescent="0.25">
      <c r="A4" s="65"/>
      <c r="B4" s="65"/>
      <c r="C4" s="65"/>
      <c r="D4" s="65"/>
      <c r="E4" s="65"/>
      <c r="F4" s="65"/>
      <c r="G4" s="65"/>
      <c r="H4" s="65"/>
      <c r="I4" s="65"/>
      <c r="J4" s="65"/>
      <c r="K4" s="65"/>
      <c r="L4" s="65"/>
      <c r="M4" s="65"/>
      <c r="N4" s="65"/>
      <c r="O4" s="65"/>
      <c r="P4" s="65"/>
      <c r="Q4" s="65"/>
      <c r="R4" s="65"/>
      <c r="S4" s="65"/>
    </row>
    <row r="5" spans="1:35" s="1" customFormat="1" ht="15" customHeight="1" x14ac:dyDescent="0.25">
      <c r="A5" s="232" t="s">
        <v>144</v>
      </c>
      <c r="B5" s="232"/>
      <c r="C5" s="232"/>
      <c r="D5" s="232"/>
      <c r="E5" s="232"/>
      <c r="F5" s="232"/>
      <c r="G5" s="232"/>
      <c r="H5" s="232"/>
      <c r="I5" s="232"/>
      <c r="J5" s="232"/>
      <c r="K5" s="232"/>
      <c r="L5" s="232"/>
      <c r="M5" s="232"/>
      <c r="N5" s="232"/>
      <c r="O5" s="232"/>
      <c r="P5" s="232"/>
      <c r="Q5" s="232"/>
      <c r="R5" s="232"/>
      <c r="S5" s="232"/>
    </row>
    <row r="6" spans="1:35" s="1" customFormat="1" ht="15" customHeight="1" x14ac:dyDescent="0.25">
      <c r="A6" s="70"/>
      <c r="B6" s="70"/>
      <c r="C6" s="70"/>
      <c r="D6" s="70"/>
      <c r="E6" s="70"/>
      <c r="F6" s="70"/>
      <c r="G6" s="70"/>
      <c r="H6" s="70"/>
      <c r="I6" s="70"/>
      <c r="J6" s="70" t="s">
        <v>51</v>
      </c>
      <c r="K6" s="70"/>
      <c r="L6" s="70"/>
      <c r="M6" s="70"/>
      <c r="N6" s="70"/>
      <c r="O6" s="70"/>
      <c r="P6" s="70"/>
      <c r="Q6" s="70"/>
      <c r="R6" s="70"/>
      <c r="S6" s="70"/>
    </row>
    <row r="7" spans="1:35" s="1" customFormat="1" ht="15" customHeight="1" x14ac:dyDescent="0.25">
      <c r="B7" s="233" t="s">
        <v>143</v>
      </c>
      <c r="C7" s="233"/>
      <c r="D7" s="233"/>
      <c r="E7" s="233"/>
      <c r="F7" s="233"/>
      <c r="G7" s="233"/>
      <c r="H7" s="233"/>
      <c r="I7" s="233"/>
      <c r="J7" s="233"/>
      <c r="K7" s="233"/>
      <c r="L7" s="233"/>
      <c r="M7" s="233"/>
      <c r="N7" s="233"/>
      <c r="O7" s="233"/>
      <c r="P7" s="233"/>
      <c r="Q7" s="233"/>
      <c r="R7" s="233"/>
      <c r="S7" s="233"/>
    </row>
    <row r="8" spans="1:35" s="1" customFormat="1" x14ac:dyDescent="0.25">
      <c r="B8" s="1" t="s">
        <v>23</v>
      </c>
      <c r="C8" s="260"/>
      <c r="D8" s="260"/>
      <c r="E8" s="260"/>
      <c r="F8" s="261"/>
    </row>
    <row r="9" spans="1:35" s="1" customFormat="1" x14ac:dyDescent="0.25"/>
    <row r="10" spans="1:35" s="1" customFormat="1" x14ac:dyDescent="0.25">
      <c r="B10" s="3"/>
      <c r="C10" s="1" t="s">
        <v>85</v>
      </c>
    </row>
    <row r="11" spans="1:35" s="1" customFormat="1" x14ac:dyDescent="0.25">
      <c r="B11" s="4"/>
      <c r="C11" s="1" t="s">
        <v>17</v>
      </c>
    </row>
    <row r="12" spans="1:35" s="1" customFormat="1" x14ac:dyDescent="0.25"/>
    <row r="13" spans="1:35" s="1" customFormat="1" ht="15.75" x14ac:dyDescent="0.25">
      <c r="B13" s="5" t="s">
        <v>43</v>
      </c>
    </row>
    <row r="14" spans="1:35" s="1" customFormat="1" ht="6" customHeight="1" x14ac:dyDescent="0.25"/>
    <row r="15" spans="1:35" s="8" customFormat="1" ht="51" x14ac:dyDescent="0.25">
      <c r="A15" s="6"/>
      <c r="B15" s="264" t="s">
        <v>0</v>
      </c>
      <c r="C15" s="265"/>
      <c r="D15" s="266" t="s">
        <v>140</v>
      </c>
      <c r="E15" s="267"/>
      <c r="F15" s="267"/>
      <c r="G15" s="267"/>
      <c r="H15" s="267"/>
      <c r="I15" s="267"/>
      <c r="J15" s="267"/>
      <c r="K15" s="267"/>
      <c r="L15" s="268"/>
      <c r="M15" s="97" t="s">
        <v>124</v>
      </c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</row>
    <row r="16" spans="1:35" ht="63.75" x14ac:dyDescent="0.25">
      <c r="A16" s="9"/>
      <c r="B16" s="10" t="s">
        <v>4</v>
      </c>
      <c r="C16" s="10" t="s">
        <v>3</v>
      </c>
      <c r="D16" s="10" t="s">
        <v>82</v>
      </c>
      <c r="E16" s="10" t="s">
        <v>83</v>
      </c>
      <c r="F16" s="10" t="s">
        <v>131</v>
      </c>
      <c r="G16" s="10" t="s">
        <v>132</v>
      </c>
      <c r="H16" s="10" t="s">
        <v>126</v>
      </c>
      <c r="I16" s="10" t="s">
        <v>84</v>
      </c>
      <c r="J16" s="10" t="s">
        <v>141</v>
      </c>
      <c r="K16" s="10" t="s">
        <v>133</v>
      </c>
      <c r="L16" s="10" t="s">
        <v>134</v>
      </c>
      <c r="M16" s="11" t="s">
        <v>135</v>
      </c>
      <c r="O16" s="1"/>
      <c r="P16" s="1"/>
      <c r="Q16" s="1"/>
      <c r="R16" s="1"/>
    </row>
    <row r="17" spans="2:35" x14ac:dyDescent="0.25">
      <c r="B17" s="13"/>
      <c r="C17" s="14"/>
      <c r="D17" s="178"/>
      <c r="E17" s="179" t="str">
        <f>IF(C17&lt;&gt;"","2","")</f>
        <v/>
      </c>
      <c r="F17" s="121" t="str">
        <f t="shared" ref="F17:F26" si="0">IF(C17&lt;&gt;"","15","")</f>
        <v/>
      </c>
      <c r="G17" s="130" t="str">
        <f>IF(C17&lt;&gt;"",D17*F17,"")</f>
        <v/>
      </c>
      <c r="H17" s="121" t="str">
        <f t="shared" ref="H17:H26" si="1">IF(D17&lt;&gt;"","2","")</f>
        <v/>
      </c>
      <c r="I17" s="130" t="str">
        <f>IF(H17="","",(G17*2)/H17)</f>
        <v/>
      </c>
      <c r="J17" s="130" t="str">
        <f>IF(D17="","",2/H17)</f>
        <v/>
      </c>
      <c r="K17" s="121" t="str">
        <f t="shared" ref="K17:K26" si="2">IF(C17&lt;&gt;"","100","")</f>
        <v/>
      </c>
      <c r="L17" s="130" t="str">
        <f>IF(C17&lt;&gt;"",D17*F17+(D17-1)*K17,"")</f>
        <v/>
      </c>
      <c r="M17" s="18" t="str">
        <f>IF(L17="","",(G17*2)/1000)</f>
        <v/>
      </c>
      <c r="N17" s="57" t="str">
        <f>IF(AND(B17&lt;&gt;"",OR(C17="",D17="")),"Veuillez renseigner l'ensemble des caractéristiques du linéaire","")</f>
        <v/>
      </c>
      <c r="O17" s="1"/>
      <c r="P17" s="1"/>
      <c r="Q17" s="1"/>
      <c r="R17" s="1"/>
    </row>
    <row r="18" spans="2:35" x14ac:dyDescent="0.25">
      <c r="B18" s="19"/>
      <c r="C18" s="14"/>
      <c r="D18" s="178"/>
      <c r="E18" s="179" t="str">
        <f t="shared" ref="E18:E26" si="3">IF(C18&lt;&gt;"","2","")</f>
        <v/>
      </c>
      <c r="F18" s="179" t="str">
        <f t="shared" si="0"/>
        <v/>
      </c>
      <c r="G18" s="130" t="str">
        <f t="shared" ref="G18:G26" si="4">IF(C18&lt;&gt;"",D18*F18,"")</f>
        <v/>
      </c>
      <c r="H18" s="121" t="str">
        <f t="shared" si="1"/>
        <v/>
      </c>
      <c r="I18" s="130" t="str">
        <f t="shared" ref="I18:I26" si="5">IF(H18="","",(G18*2)/H18)</f>
        <v/>
      </c>
      <c r="J18" s="130" t="str">
        <f t="shared" ref="J18:J26" si="6">IF(D18="","",2/H18)</f>
        <v/>
      </c>
      <c r="K18" s="121" t="str">
        <f t="shared" si="2"/>
        <v/>
      </c>
      <c r="L18" s="130" t="str">
        <f t="shared" ref="L18:L26" si="7">IF(C18&lt;&gt;"",D18*F18+(D18-1)*K18,"")</f>
        <v/>
      </c>
      <c r="M18" s="18" t="str">
        <f t="shared" ref="M18:M26" si="8">IF(L18="","",(G18*2)/1000)</f>
        <v/>
      </c>
      <c r="N18" s="57" t="str">
        <f t="shared" ref="N18:N26" si="9">IF(AND(B18&lt;&gt;"",OR(C18="",D18="")),"Veuillez renseigner l'ensemble des caractéristiques du linéaire","")</f>
        <v/>
      </c>
      <c r="O18" s="1"/>
      <c r="P18" s="1"/>
      <c r="Q18" s="1"/>
      <c r="R18" s="1"/>
    </row>
    <row r="19" spans="2:35" x14ac:dyDescent="0.25">
      <c r="B19" s="19"/>
      <c r="C19" s="14"/>
      <c r="D19" s="178"/>
      <c r="E19" s="179" t="str">
        <f t="shared" si="3"/>
        <v/>
      </c>
      <c r="F19" s="179" t="str">
        <f t="shared" si="0"/>
        <v/>
      </c>
      <c r="G19" s="130" t="str">
        <f t="shared" si="4"/>
        <v/>
      </c>
      <c r="H19" s="121" t="str">
        <f t="shared" si="1"/>
        <v/>
      </c>
      <c r="I19" s="130" t="str">
        <f t="shared" si="5"/>
        <v/>
      </c>
      <c r="J19" s="130" t="str">
        <f t="shared" si="6"/>
        <v/>
      </c>
      <c r="K19" s="121" t="str">
        <f t="shared" si="2"/>
        <v/>
      </c>
      <c r="L19" s="130" t="str">
        <f t="shared" si="7"/>
        <v/>
      </c>
      <c r="M19" s="18" t="str">
        <f t="shared" si="8"/>
        <v/>
      </c>
      <c r="N19" s="57" t="str">
        <f t="shared" si="9"/>
        <v/>
      </c>
      <c r="O19" s="1"/>
      <c r="P19" s="1"/>
      <c r="Q19" s="1"/>
      <c r="R19" s="1"/>
    </row>
    <row r="20" spans="2:35" x14ac:dyDescent="0.25">
      <c r="B20" s="19"/>
      <c r="C20" s="14"/>
      <c r="D20" s="178"/>
      <c r="E20" s="179" t="str">
        <f t="shared" si="3"/>
        <v/>
      </c>
      <c r="F20" s="179" t="str">
        <f t="shared" si="0"/>
        <v/>
      </c>
      <c r="G20" s="130" t="str">
        <f t="shared" si="4"/>
        <v/>
      </c>
      <c r="H20" s="121" t="str">
        <f t="shared" si="1"/>
        <v/>
      </c>
      <c r="I20" s="130" t="str">
        <f t="shared" si="5"/>
        <v/>
      </c>
      <c r="J20" s="130" t="str">
        <f t="shared" si="6"/>
        <v/>
      </c>
      <c r="K20" s="121" t="str">
        <f t="shared" si="2"/>
        <v/>
      </c>
      <c r="L20" s="130" t="str">
        <f t="shared" si="7"/>
        <v/>
      </c>
      <c r="M20" s="18" t="str">
        <f t="shared" si="8"/>
        <v/>
      </c>
      <c r="N20" s="57" t="str">
        <f t="shared" si="9"/>
        <v/>
      </c>
      <c r="O20" s="1"/>
      <c r="P20" s="1"/>
      <c r="Q20" s="1"/>
      <c r="R20" s="1"/>
    </row>
    <row r="21" spans="2:35" x14ac:dyDescent="0.25">
      <c r="B21" s="177"/>
      <c r="C21" s="14"/>
      <c r="D21" s="178"/>
      <c r="E21" s="179" t="str">
        <f t="shared" si="3"/>
        <v/>
      </c>
      <c r="F21" s="179" t="str">
        <f t="shared" si="0"/>
        <v/>
      </c>
      <c r="G21" s="130" t="str">
        <f t="shared" si="4"/>
        <v/>
      </c>
      <c r="H21" s="121" t="str">
        <f t="shared" si="1"/>
        <v/>
      </c>
      <c r="I21" s="130" t="str">
        <f t="shared" si="5"/>
        <v/>
      </c>
      <c r="J21" s="130" t="str">
        <f t="shared" si="6"/>
        <v/>
      </c>
      <c r="K21" s="121" t="str">
        <f t="shared" si="2"/>
        <v/>
      </c>
      <c r="L21" s="130" t="str">
        <f t="shared" si="7"/>
        <v/>
      </c>
      <c r="M21" s="18" t="str">
        <f t="shared" si="8"/>
        <v/>
      </c>
      <c r="N21" s="57" t="str">
        <f t="shared" si="9"/>
        <v/>
      </c>
      <c r="O21" s="1"/>
      <c r="P21" s="1"/>
      <c r="Q21" s="1"/>
      <c r="R21" s="1"/>
    </row>
    <row r="22" spans="2:35" x14ac:dyDescent="0.25">
      <c r="B22" s="177"/>
      <c r="C22" s="14"/>
      <c r="D22" s="178"/>
      <c r="E22" s="179" t="str">
        <f t="shared" si="3"/>
        <v/>
      </c>
      <c r="F22" s="179" t="str">
        <f t="shared" si="0"/>
        <v/>
      </c>
      <c r="G22" s="130" t="str">
        <f t="shared" si="4"/>
        <v/>
      </c>
      <c r="H22" s="121" t="str">
        <f t="shared" si="1"/>
        <v/>
      </c>
      <c r="I22" s="130" t="str">
        <f t="shared" si="5"/>
        <v/>
      </c>
      <c r="J22" s="130" t="str">
        <f t="shared" si="6"/>
        <v/>
      </c>
      <c r="K22" s="121" t="str">
        <f t="shared" si="2"/>
        <v/>
      </c>
      <c r="L22" s="130" t="str">
        <f t="shared" si="7"/>
        <v/>
      </c>
      <c r="M22" s="18" t="str">
        <f t="shared" si="8"/>
        <v/>
      </c>
      <c r="N22" s="57" t="str">
        <f t="shared" si="9"/>
        <v/>
      </c>
      <c r="O22" s="1"/>
      <c r="P22" s="1"/>
      <c r="Q22" s="1"/>
      <c r="R22" s="1"/>
    </row>
    <row r="23" spans="2:35" x14ac:dyDescent="0.25">
      <c r="B23" s="177"/>
      <c r="C23" s="14"/>
      <c r="D23" s="178"/>
      <c r="E23" s="179" t="str">
        <f t="shared" si="3"/>
        <v/>
      </c>
      <c r="F23" s="179" t="str">
        <f t="shared" si="0"/>
        <v/>
      </c>
      <c r="G23" s="130" t="str">
        <f t="shared" si="4"/>
        <v/>
      </c>
      <c r="H23" s="121" t="str">
        <f t="shared" si="1"/>
        <v/>
      </c>
      <c r="I23" s="130" t="str">
        <f t="shared" si="5"/>
        <v/>
      </c>
      <c r="J23" s="130" t="str">
        <f t="shared" si="6"/>
        <v/>
      </c>
      <c r="K23" s="121" t="str">
        <f t="shared" si="2"/>
        <v/>
      </c>
      <c r="L23" s="130" t="str">
        <f t="shared" si="7"/>
        <v/>
      </c>
      <c r="M23" s="18" t="str">
        <f t="shared" si="8"/>
        <v/>
      </c>
      <c r="N23" s="57" t="str">
        <f t="shared" si="9"/>
        <v/>
      </c>
      <c r="O23" s="1"/>
      <c r="P23" s="1"/>
      <c r="Q23" s="1"/>
      <c r="R23" s="1"/>
    </row>
    <row r="24" spans="2:35" x14ac:dyDescent="0.25">
      <c r="B24" s="177"/>
      <c r="C24" s="14"/>
      <c r="D24" s="178"/>
      <c r="E24" s="179" t="str">
        <f t="shared" si="3"/>
        <v/>
      </c>
      <c r="F24" s="179" t="str">
        <f t="shared" si="0"/>
        <v/>
      </c>
      <c r="G24" s="130" t="str">
        <f t="shared" si="4"/>
        <v/>
      </c>
      <c r="H24" s="121" t="str">
        <f t="shared" si="1"/>
        <v/>
      </c>
      <c r="I24" s="130" t="str">
        <f t="shared" si="5"/>
        <v/>
      </c>
      <c r="J24" s="130" t="str">
        <f t="shared" si="6"/>
        <v/>
      </c>
      <c r="K24" s="121" t="str">
        <f t="shared" si="2"/>
        <v/>
      </c>
      <c r="L24" s="130" t="str">
        <f t="shared" si="7"/>
        <v/>
      </c>
      <c r="M24" s="18" t="str">
        <f t="shared" si="8"/>
        <v/>
      </c>
      <c r="N24" s="57" t="str">
        <f t="shared" si="9"/>
        <v/>
      </c>
      <c r="O24" s="1"/>
      <c r="P24" s="1"/>
      <c r="Q24" s="1"/>
      <c r="R24" s="1"/>
    </row>
    <row r="25" spans="2:35" x14ac:dyDescent="0.25">
      <c r="B25" s="177"/>
      <c r="C25" s="14"/>
      <c r="D25" s="178"/>
      <c r="E25" s="179" t="str">
        <f t="shared" si="3"/>
        <v/>
      </c>
      <c r="F25" s="179" t="str">
        <f t="shared" si="0"/>
        <v/>
      </c>
      <c r="G25" s="130" t="str">
        <f t="shared" si="4"/>
        <v/>
      </c>
      <c r="H25" s="121" t="str">
        <f t="shared" si="1"/>
        <v/>
      </c>
      <c r="I25" s="130" t="str">
        <f t="shared" si="5"/>
        <v/>
      </c>
      <c r="J25" s="130" t="str">
        <f t="shared" si="6"/>
        <v/>
      </c>
      <c r="K25" s="121" t="str">
        <f t="shared" si="2"/>
        <v/>
      </c>
      <c r="L25" s="130" t="str">
        <f t="shared" si="7"/>
        <v/>
      </c>
      <c r="M25" s="18" t="str">
        <f t="shared" si="8"/>
        <v/>
      </c>
      <c r="N25" s="57" t="str">
        <f t="shared" si="9"/>
        <v/>
      </c>
      <c r="O25" s="1"/>
      <c r="P25" s="1"/>
      <c r="Q25" s="1"/>
      <c r="R25" s="1"/>
    </row>
    <row r="26" spans="2:35" ht="13.5" thickBot="1" x14ac:dyDescent="0.3">
      <c r="B26" s="22"/>
      <c r="C26" s="14"/>
      <c r="D26" s="178"/>
      <c r="E26" s="179" t="str">
        <f t="shared" si="3"/>
        <v/>
      </c>
      <c r="F26" s="179" t="str">
        <f t="shared" si="0"/>
        <v/>
      </c>
      <c r="G26" s="130" t="str">
        <f t="shared" si="4"/>
        <v/>
      </c>
      <c r="H26" s="121" t="str">
        <f t="shared" si="1"/>
        <v/>
      </c>
      <c r="I26" s="130" t="str">
        <f t="shared" si="5"/>
        <v/>
      </c>
      <c r="J26" s="130" t="str">
        <f t="shared" si="6"/>
        <v/>
      </c>
      <c r="K26" s="121" t="str">
        <f t="shared" si="2"/>
        <v/>
      </c>
      <c r="L26" s="130" t="str">
        <f t="shared" si="7"/>
        <v/>
      </c>
      <c r="M26" s="158" t="str">
        <f t="shared" si="8"/>
        <v/>
      </c>
      <c r="N26" s="57" t="str">
        <f t="shared" si="9"/>
        <v/>
      </c>
      <c r="O26" s="1"/>
      <c r="P26" s="1"/>
      <c r="Q26" s="1"/>
      <c r="R26" s="1"/>
    </row>
    <row r="27" spans="2:35" s="25" customFormat="1" ht="18" customHeight="1" thickBot="1" x14ac:dyDescent="0.3">
      <c r="B27" s="269" t="s">
        <v>1</v>
      </c>
      <c r="C27" s="270"/>
      <c r="D27" s="180"/>
      <c r="E27" s="161"/>
      <c r="F27" s="162"/>
      <c r="G27" s="182">
        <f>SUM(G17:G26)</f>
        <v>0</v>
      </c>
      <c r="H27" s="181"/>
      <c r="I27" s="182">
        <f>SUM(I17:I26)</f>
        <v>0</v>
      </c>
      <c r="J27" s="161"/>
      <c r="K27" s="161"/>
      <c r="L27" s="183">
        <f>SUM(L17:L26)</f>
        <v>0</v>
      </c>
      <c r="M27" s="159">
        <f>SUM(M17:M26)</f>
        <v>0</v>
      </c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  <c r="AF27" s="26"/>
      <c r="AG27" s="26"/>
      <c r="AH27" s="26"/>
      <c r="AI27" s="26"/>
    </row>
    <row r="28" spans="2:35" s="1" customFormat="1" x14ac:dyDescent="0.25">
      <c r="B28" s="1" t="s">
        <v>113</v>
      </c>
    </row>
    <row r="29" spans="2:35" s="1" customFormat="1" x14ac:dyDescent="0.25">
      <c r="B29" s="1" t="s">
        <v>136</v>
      </c>
    </row>
    <row r="30" spans="2:35" s="1" customFormat="1" x14ac:dyDescent="0.25"/>
    <row r="31" spans="2:35" s="1" customFormat="1" ht="15.75" x14ac:dyDescent="0.25">
      <c r="B31" s="5" t="s">
        <v>11</v>
      </c>
    </row>
    <row r="32" spans="2:35" s="1" customFormat="1" ht="6" customHeight="1" x14ac:dyDescent="0.25"/>
    <row r="33" spans="1:35" s="1" customFormat="1" x14ac:dyDescent="0.25">
      <c r="B33" s="27" t="s">
        <v>20</v>
      </c>
    </row>
    <row r="34" spans="1:35" s="1" customFormat="1" ht="15.75" x14ac:dyDescent="0.25">
      <c r="B34" s="1" t="s">
        <v>31</v>
      </c>
    </row>
    <row r="35" spans="1:35" s="1" customFormat="1" x14ac:dyDescent="0.25"/>
    <row r="36" spans="1:35" s="29" customFormat="1" ht="66.75" customHeight="1" x14ac:dyDescent="0.25">
      <c r="A36" s="28"/>
      <c r="B36" s="264" t="s">
        <v>0</v>
      </c>
      <c r="C36" s="265"/>
      <c r="D36" s="49" t="s">
        <v>138</v>
      </c>
      <c r="E36" s="49" t="s">
        <v>74</v>
      </c>
      <c r="F36" s="252" t="s">
        <v>9</v>
      </c>
      <c r="G36" s="253"/>
      <c r="H36" s="253"/>
      <c r="I36" s="254"/>
      <c r="J36" s="49" t="s">
        <v>10</v>
      </c>
      <c r="K36" s="96" t="s">
        <v>110</v>
      </c>
      <c r="L36" s="167" t="s">
        <v>73</v>
      </c>
      <c r="N36" s="1"/>
      <c r="X36" s="66"/>
      <c r="Y36" s="66"/>
      <c r="Z36" s="66"/>
      <c r="AA36" s="66"/>
      <c r="AB36" s="66"/>
      <c r="AC36" s="66"/>
      <c r="AD36" s="66"/>
      <c r="AE36" s="66"/>
      <c r="AF36" s="66"/>
    </row>
    <row r="37" spans="1:35" ht="38.25" x14ac:dyDescent="0.25">
      <c r="A37" s="31"/>
      <c r="B37" s="10" t="s">
        <v>4</v>
      </c>
      <c r="C37" s="10" t="s">
        <v>3</v>
      </c>
      <c r="D37" s="10" t="s">
        <v>16</v>
      </c>
      <c r="E37" s="10" t="s">
        <v>16</v>
      </c>
      <c r="F37" s="10" t="s">
        <v>16</v>
      </c>
      <c r="G37" s="10" t="s">
        <v>29</v>
      </c>
      <c r="H37" s="10" t="s">
        <v>30</v>
      </c>
      <c r="I37" s="10" t="s">
        <v>118</v>
      </c>
      <c r="J37" s="10" t="s">
        <v>16</v>
      </c>
      <c r="K37" s="10" t="s">
        <v>16</v>
      </c>
      <c r="L37" s="11" t="s">
        <v>16</v>
      </c>
      <c r="N37" s="1"/>
      <c r="P37" s="1"/>
      <c r="Q37" s="1"/>
      <c r="R37" s="1"/>
      <c r="AG37" s="12"/>
      <c r="AH37" s="12"/>
      <c r="AI37" s="12"/>
    </row>
    <row r="38" spans="1:35" s="34" customFormat="1" ht="15" customHeight="1" x14ac:dyDescent="0.25">
      <c r="A38" s="32"/>
      <c r="B38" s="119" t="str">
        <f>IF(B17="","",B17)</f>
        <v/>
      </c>
      <c r="C38" s="119" t="str">
        <f>IF(C17="","",C17)</f>
        <v/>
      </c>
      <c r="D38" s="184" t="str">
        <f>IF(C38&lt;&gt;"","Oui","")</f>
        <v/>
      </c>
      <c r="E38" s="119" t="str">
        <f>IF(C38&lt;&gt;"","Oui","")</f>
        <v/>
      </c>
      <c r="F38" s="119" t="str">
        <f t="shared" ref="F38:F47" si="10">IF(C38&lt;&gt;"","Oui","")</f>
        <v/>
      </c>
      <c r="G38" s="127"/>
      <c r="H38" s="127"/>
      <c r="I38" s="130" t="str">
        <f>IF(C38&lt;&gt;"",(I17*G38)+(I17*H38),"")</f>
        <v/>
      </c>
      <c r="J38" s="119" t="str">
        <f>IF(C38&lt;&gt;"","Oui","")</f>
        <v/>
      </c>
      <c r="K38" s="119" t="str">
        <f>IF(C38&lt;&gt;"","Oui","")</f>
        <v/>
      </c>
      <c r="L38" s="142" t="str">
        <f>IF(C38&lt;&gt;"","Oui","")</f>
        <v/>
      </c>
      <c r="M38" s="57" t="str">
        <f t="shared" ref="M38:M47" si="11">IF(AND(C38&lt;&gt;"",OR(G38="",H38="")),"Veuillez renseigner l'ensemble des caractéristiques du linéaire","")</f>
        <v/>
      </c>
      <c r="X38" s="35"/>
      <c r="Y38" s="35"/>
      <c r="Z38" s="35"/>
      <c r="AA38" s="35"/>
      <c r="AB38" s="35"/>
      <c r="AC38" s="35"/>
      <c r="AD38" s="35"/>
      <c r="AE38" s="35"/>
      <c r="AF38" s="35"/>
    </row>
    <row r="39" spans="1:35" s="34" customFormat="1" x14ac:dyDescent="0.25">
      <c r="A39" s="36"/>
      <c r="B39" s="118" t="str">
        <f>IF(B18="","",B18)</f>
        <v/>
      </c>
      <c r="C39" s="118" t="str">
        <f>IF(C18="","",C18)</f>
        <v/>
      </c>
      <c r="D39" s="118" t="str">
        <f t="shared" ref="D39:D47" si="12">IF(C39&lt;&gt;"","Oui","")</f>
        <v/>
      </c>
      <c r="E39" s="118" t="str">
        <f t="shared" ref="E39:E47" si="13">IF(C39&lt;&gt;"","Oui","")</f>
        <v/>
      </c>
      <c r="F39" s="118" t="str">
        <f t="shared" si="10"/>
        <v/>
      </c>
      <c r="G39" s="128"/>
      <c r="H39" s="128"/>
      <c r="I39" s="130" t="str">
        <f>IF(C39&lt;&gt;"",(I18*G39)+(I18*H39),"")</f>
        <v/>
      </c>
      <c r="J39" s="118" t="str">
        <f>IF(C39&lt;&gt;"","Oui","")</f>
        <v/>
      </c>
      <c r="K39" s="118" t="str">
        <f t="shared" ref="K39:K47" si="14">IF(C39&lt;&gt;"","Oui","")</f>
        <v/>
      </c>
      <c r="L39" s="142" t="str">
        <f>IF(C39&lt;&gt;"","Oui","")</f>
        <v/>
      </c>
      <c r="M39" s="57" t="str">
        <f t="shared" si="11"/>
        <v/>
      </c>
      <c r="X39" s="35"/>
      <c r="Y39" s="35"/>
      <c r="Z39" s="35"/>
      <c r="AA39" s="35"/>
      <c r="AB39" s="35"/>
      <c r="AC39" s="35"/>
      <c r="AD39" s="35"/>
      <c r="AE39" s="35"/>
      <c r="AF39" s="35"/>
    </row>
    <row r="40" spans="1:35" s="34" customFormat="1" x14ac:dyDescent="0.25">
      <c r="A40" s="36"/>
      <c r="B40" s="118" t="str">
        <f t="shared" ref="B40:C46" si="15">IF(B19="","",B19)</f>
        <v/>
      </c>
      <c r="C40" s="118" t="str">
        <f t="shared" si="15"/>
        <v/>
      </c>
      <c r="D40" s="118" t="str">
        <f t="shared" si="12"/>
        <v/>
      </c>
      <c r="E40" s="118" t="str">
        <f t="shared" si="13"/>
        <v/>
      </c>
      <c r="F40" s="118" t="str">
        <f t="shared" si="10"/>
        <v/>
      </c>
      <c r="G40" s="128"/>
      <c r="H40" s="128"/>
      <c r="I40" s="130" t="str">
        <f t="shared" ref="I40:I46" si="16">IF(C40&lt;&gt;"",(I19*G40)+(I19*H40),"")</f>
        <v/>
      </c>
      <c r="J40" s="118" t="str">
        <f t="shared" ref="J40:J46" si="17">IF(C40&lt;&gt;"","Oui","")</f>
        <v/>
      </c>
      <c r="K40" s="118" t="str">
        <f t="shared" si="14"/>
        <v/>
      </c>
      <c r="L40" s="142" t="str">
        <f>IF(C40&lt;&gt;"","Oui","")</f>
        <v/>
      </c>
      <c r="M40" s="57" t="str">
        <f t="shared" si="11"/>
        <v/>
      </c>
      <c r="X40" s="35"/>
      <c r="Y40" s="35"/>
      <c r="Z40" s="35"/>
      <c r="AA40" s="35"/>
      <c r="AB40" s="35"/>
      <c r="AC40" s="35"/>
      <c r="AD40" s="35"/>
      <c r="AE40" s="35"/>
      <c r="AF40" s="35"/>
    </row>
    <row r="41" spans="1:35" s="34" customFormat="1" x14ac:dyDescent="0.25">
      <c r="A41" s="36"/>
      <c r="B41" s="118" t="str">
        <f t="shared" si="15"/>
        <v/>
      </c>
      <c r="C41" s="118" t="str">
        <f t="shared" si="15"/>
        <v/>
      </c>
      <c r="D41" s="118" t="str">
        <f t="shared" si="12"/>
        <v/>
      </c>
      <c r="E41" s="118" t="str">
        <f t="shared" si="13"/>
        <v/>
      </c>
      <c r="F41" s="118" t="str">
        <f t="shared" si="10"/>
        <v/>
      </c>
      <c r="G41" s="128"/>
      <c r="H41" s="128"/>
      <c r="I41" s="130" t="str">
        <f t="shared" si="16"/>
        <v/>
      </c>
      <c r="J41" s="118" t="str">
        <f t="shared" si="17"/>
        <v/>
      </c>
      <c r="K41" s="118" t="str">
        <f t="shared" si="14"/>
        <v/>
      </c>
      <c r="L41" s="142" t="str">
        <f t="shared" ref="L41:L46" si="18">IF(C41&lt;&gt;"","Oui","")</f>
        <v/>
      </c>
      <c r="M41" s="57" t="str">
        <f t="shared" si="11"/>
        <v/>
      </c>
      <c r="X41" s="35"/>
      <c r="Y41" s="35"/>
      <c r="Z41" s="35"/>
      <c r="AA41" s="35"/>
      <c r="AB41" s="35"/>
      <c r="AC41" s="35"/>
      <c r="AD41" s="35"/>
      <c r="AE41" s="35"/>
      <c r="AF41" s="35"/>
    </row>
    <row r="42" spans="1:35" s="34" customFormat="1" x14ac:dyDescent="0.25">
      <c r="A42" s="138"/>
      <c r="B42" s="118" t="str">
        <f t="shared" si="15"/>
        <v/>
      </c>
      <c r="C42" s="118" t="str">
        <f t="shared" si="15"/>
        <v/>
      </c>
      <c r="D42" s="118" t="str">
        <f t="shared" si="12"/>
        <v/>
      </c>
      <c r="E42" s="118" t="str">
        <f t="shared" si="13"/>
        <v/>
      </c>
      <c r="F42" s="118" t="str">
        <f t="shared" si="10"/>
        <v/>
      </c>
      <c r="G42" s="139"/>
      <c r="H42" s="139"/>
      <c r="I42" s="130" t="str">
        <f t="shared" si="16"/>
        <v/>
      </c>
      <c r="J42" s="118" t="str">
        <f t="shared" si="17"/>
        <v/>
      </c>
      <c r="K42" s="118" t="str">
        <f t="shared" si="14"/>
        <v/>
      </c>
      <c r="L42" s="142" t="str">
        <f t="shared" si="18"/>
        <v/>
      </c>
      <c r="M42" s="57" t="str">
        <f t="shared" si="11"/>
        <v/>
      </c>
      <c r="X42" s="35"/>
      <c r="Y42" s="35"/>
      <c r="Z42" s="35"/>
      <c r="AA42" s="35"/>
      <c r="AB42" s="35"/>
      <c r="AC42" s="35"/>
      <c r="AD42" s="35"/>
      <c r="AE42" s="35"/>
      <c r="AF42" s="35"/>
    </row>
    <row r="43" spans="1:35" s="34" customFormat="1" x14ac:dyDescent="0.25">
      <c r="A43" s="138"/>
      <c r="B43" s="118" t="str">
        <f t="shared" si="15"/>
        <v/>
      </c>
      <c r="C43" s="118" t="str">
        <f t="shared" si="15"/>
        <v/>
      </c>
      <c r="D43" s="118" t="str">
        <f t="shared" si="12"/>
        <v/>
      </c>
      <c r="E43" s="118" t="str">
        <f t="shared" si="13"/>
        <v/>
      </c>
      <c r="F43" s="118" t="str">
        <f t="shared" si="10"/>
        <v/>
      </c>
      <c r="G43" s="139"/>
      <c r="H43" s="139"/>
      <c r="I43" s="130" t="str">
        <f t="shared" si="16"/>
        <v/>
      </c>
      <c r="J43" s="118" t="str">
        <f t="shared" si="17"/>
        <v/>
      </c>
      <c r="K43" s="118" t="str">
        <f t="shared" si="14"/>
        <v/>
      </c>
      <c r="L43" s="142" t="str">
        <f t="shared" si="18"/>
        <v/>
      </c>
      <c r="M43" s="57" t="str">
        <f t="shared" si="11"/>
        <v/>
      </c>
      <c r="X43" s="35"/>
      <c r="Y43" s="35"/>
      <c r="Z43" s="35"/>
      <c r="AA43" s="35"/>
      <c r="AB43" s="35"/>
      <c r="AC43" s="35"/>
      <c r="AD43" s="35"/>
      <c r="AE43" s="35"/>
      <c r="AF43" s="35"/>
    </row>
    <row r="44" spans="1:35" s="34" customFormat="1" x14ac:dyDescent="0.25">
      <c r="A44" s="138"/>
      <c r="B44" s="118" t="str">
        <f t="shared" si="15"/>
        <v/>
      </c>
      <c r="C44" s="118" t="str">
        <f t="shared" si="15"/>
        <v/>
      </c>
      <c r="D44" s="118" t="str">
        <f t="shared" si="12"/>
        <v/>
      </c>
      <c r="E44" s="118" t="str">
        <f t="shared" si="13"/>
        <v/>
      </c>
      <c r="F44" s="118" t="str">
        <f t="shared" si="10"/>
        <v/>
      </c>
      <c r="G44" s="139"/>
      <c r="H44" s="139"/>
      <c r="I44" s="130" t="str">
        <f t="shared" si="16"/>
        <v/>
      </c>
      <c r="J44" s="118" t="str">
        <f t="shared" si="17"/>
        <v/>
      </c>
      <c r="K44" s="118" t="str">
        <f t="shared" si="14"/>
        <v/>
      </c>
      <c r="L44" s="142" t="str">
        <f t="shared" si="18"/>
        <v/>
      </c>
      <c r="M44" s="57" t="str">
        <f t="shared" si="11"/>
        <v/>
      </c>
      <c r="X44" s="35"/>
      <c r="Y44" s="35"/>
      <c r="Z44" s="35"/>
      <c r="AA44" s="35"/>
      <c r="AB44" s="35"/>
      <c r="AC44" s="35"/>
      <c r="AD44" s="35"/>
      <c r="AE44" s="35"/>
      <c r="AF44" s="35"/>
    </row>
    <row r="45" spans="1:35" s="34" customFormat="1" x14ac:dyDescent="0.25">
      <c r="A45" s="138"/>
      <c r="B45" s="118" t="str">
        <f t="shared" si="15"/>
        <v/>
      </c>
      <c r="C45" s="118" t="str">
        <f t="shared" si="15"/>
        <v/>
      </c>
      <c r="D45" s="118" t="str">
        <f t="shared" si="12"/>
        <v/>
      </c>
      <c r="E45" s="118" t="str">
        <f t="shared" si="13"/>
        <v/>
      </c>
      <c r="F45" s="118" t="str">
        <f t="shared" si="10"/>
        <v/>
      </c>
      <c r="G45" s="139"/>
      <c r="H45" s="139"/>
      <c r="I45" s="130" t="str">
        <f t="shared" si="16"/>
        <v/>
      </c>
      <c r="J45" s="118" t="str">
        <f t="shared" si="17"/>
        <v/>
      </c>
      <c r="K45" s="118" t="str">
        <f t="shared" si="14"/>
        <v/>
      </c>
      <c r="L45" s="142" t="str">
        <f t="shared" si="18"/>
        <v/>
      </c>
      <c r="M45" s="57" t="str">
        <f t="shared" si="11"/>
        <v/>
      </c>
      <c r="X45" s="35"/>
      <c r="Y45" s="35"/>
      <c r="Z45" s="35"/>
      <c r="AA45" s="35"/>
      <c r="AB45" s="35"/>
      <c r="AC45" s="35"/>
      <c r="AD45" s="35"/>
      <c r="AE45" s="35"/>
      <c r="AF45" s="35"/>
    </row>
    <row r="46" spans="1:35" s="34" customFormat="1" x14ac:dyDescent="0.25">
      <c r="A46" s="138"/>
      <c r="B46" s="118" t="str">
        <f t="shared" si="15"/>
        <v/>
      </c>
      <c r="C46" s="118" t="str">
        <f t="shared" si="15"/>
        <v/>
      </c>
      <c r="D46" s="118" t="str">
        <f t="shared" si="12"/>
        <v/>
      </c>
      <c r="E46" s="118" t="str">
        <f t="shared" si="13"/>
        <v/>
      </c>
      <c r="F46" s="118" t="str">
        <f t="shared" si="10"/>
        <v/>
      </c>
      <c r="G46" s="139"/>
      <c r="H46" s="139"/>
      <c r="I46" s="130" t="str">
        <f t="shared" si="16"/>
        <v/>
      </c>
      <c r="J46" s="118" t="str">
        <f t="shared" si="17"/>
        <v/>
      </c>
      <c r="K46" s="118" t="str">
        <f t="shared" si="14"/>
        <v/>
      </c>
      <c r="L46" s="142" t="str">
        <f t="shared" si="18"/>
        <v/>
      </c>
      <c r="M46" s="57" t="str">
        <f t="shared" si="11"/>
        <v/>
      </c>
      <c r="X46" s="35"/>
      <c r="Y46" s="35"/>
      <c r="Z46" s="35"/>
      <c r="AA46" s="35"/>
      <c r="AB46" s="35"/>
      <c r="AC46" s="35"/>
      <c r="AD46" s="35"/>
      <c r="AE46" s="35"/>
      <c r="AF46" s="35"/>
    </row>
    <row r="47" spans="1:35" s="34" customFormat="1" x14ac:dyDescent="0.25">
      <c r="A47" s="38"/>
      <c r="B47" s="120" t="str">
        <f t="shared" ref="B47:C47" si="19">IF(B26="","",B26)</f>
        <v/>
      </c>
      <c r="C47" s="120" t="str">
        <f t="shared" si="19"/>
        <v/>
      </c>
      <c r="D47" s="120" t="str">
        <f t="shared" si="12"/>
        <v/>
      </c>
      <c r="E47" s="120" t="str">
        <f t="shared" si="13"/>
        <v/>
      </c>
      <c r="F47" s="120" t="str">
        <f t="shared" si="10"/>
        <v/>
      </c>
      <c r="G47" s="185"/>
      <c r="H47" s="185"/>
      <c r="I47" s="131" t="str">
        <f t="shared" ref="I47" si="20">IF(C47&lt;&gt;"",(I26*G47)+(I26*H47),"")</f>
        <v/>
      </c>
      <c r="J47" s="120" t="str">
        <f>IF(C47&lt;&gt;"","Oui","")</f>
        <v/>
      </c>
      <c r="K47" s="120" t="str">
        <f t="shared" si="14"/>
        <v/>
      </c>
      <c r="L47" s="143" t="str">
        <f>IF(C47&lt;&gt;"","Oui","")</f>
        <v/>
      </c>
      <c r="M47" s="57" t="str">
        <f t="shared" si="11"/>
        <v/>
      </c>
      <c r="X47" s="35"/>
      <c r="Y47" s="35"/>
      <c r="Z47" s="35"/>
      <c r="AA47" s="35"/>
      <c r="AB47" s="35"/>
      <c r="AC47" s="35"/>
      <c r="AD47" s="35"/>
      <c r="AE47" s="35"/>
      <c r="AF47" s="35"/>
    </row>
    <row r="48" spans="1:35" s="1" customFormat="1" x14ac:dyDescent="0.25">
      <c r="I48" s="104"/>
      <c r="J48" s="54"/>
    </row>
    <row r="49" spans="1:35" s="1" customFormat="1" x14ac:dyDescent="0.25">
      <c r="H49" s="56"/>
      <c r="I49" s="56"/>
      <c r="J49" s="56"/>
      <c r="K49" s="56"/>
      <c r="L49" s="56"/>
      <c r="M49" s="56"/>
      <c r="N49" s="56"/>
      <c r="O49" s="56"/>
      <c r="P49" s="56"/>
      <c r="Q49" s="56"/>
    </row>
    <row r="50" spans="1:35" s="1" customFormat="1" ht="15.75" x14ac:dyDescent="0.25">
      <c r="B50" s="5" t="s">
        <v>21</v>
      </c>
      <c r="H50" s="56"/>
      <c r="I50" s="56"/>
      <c r="J50" s="56"/>
      <c r="K50" s="56"/>
      <c r="L50" s="56"/>
      <c r="M50" s="56"/>
      <c r="N50" s="56"/>
      <c r="O50" s="56"/>
      <c r="P50" s="56"/>
      <c r="Q50" s="56"/>
      <c r="R50" s="66"/>
      <c r="S50" s="62"/>
    </row>
    <row r="51" spans="1:35" s="1" customFormat="1" ht="6" customHeight="1" x14ac:dyDescent="0.25"/>
    <row r="52" spans="1:35" ht="51" customHeight="1" x14ac:dyDescent="0.25">
      <c r="A52" s="40"/>
      <c r="B52" s="262" t="s">
        <v>0</v>
      </c>
      <c r="C52" s="263"/>
      <c r="D52" s="250" t="s">
        <v>137</v>
      </c>
      <c r="E52" s="250" t="s">
        <v>74</v>
      </c>
      <c r="F52" s="252" t="s">
        <v>9</v>
      </c>
      <c r="G52" s="253"/>
      <c r="H52" s="253"/>
      <c r="I52" s="254"/>
      <c r="J52" s="250" t="s">
        <v>10</v>
      </c>
      <c r="K52" s="284" t="s">
        <v>110</v>
      </c>
      <c r="L52" s="250" t="s">
        <v>73</v>
      </c>
      <c r="M52" s="282" t="s">
        <v>1</v>
      </c>
      <c r="N52" s="1"/>
      <c r="O52" s="1"/>
      <c r="P52" s="1"/>
      <c r="Q52" s="1"/>
      <c r="R52" s="1"/>
      <c r="AE52" s="12"/>
      <c r="AF52" s="12"/>
      <c r="AG52" s="12"/>
      <c r="AH52" s="12"/>
      <c r="AI52" s="12"/>
    </row>
    <row r="53" spans="1:35" ht="25.5" x14ac:dyDescent="0.25">
      <c r="A53" s="31"/>
      <c r="B53" s="41" t="s">
        <v>4</v>
      </c>
      <c r="C53" s="10" t="s">
        <v>3</v>
      </c>
      <c r="D53" s="251"/>
      <c r="E53" s="251"/>
      <c r="F53" s="252"/>
      <c r="G53" s="253"/>
      <c r="H53" s="253"/>
      <c r="I53" s="254"/>
      <c r="J53" s="251"/>
      <c r="K53" s="251"/>
      <c r="L53" s="251"/>
      <c r="M53" s="283"/>
      <c r="N53" s="1"/>
      <c r="O53" s="1"/>
      <c r="P53" s="1"/>
      <c r="Q53" s="1"/>
      <c r="R53" s="1"/>
      <c r="AE53" s="12"/>
      <c r="AF53" s="12"/>
      <c r="AG53" s="12"/>
      <c r="AH53" s="12"/>
      <c r="AI53" s="12"/>
    </row>
    <row r="54" spans="1:35" ht="15" customHeight="1" x14ac:dyDescent="0.25">
      <c r="B54" s="42" t="str">
        <f t="shared" ref="B54:C57" si="21">IF(B17="","",B17)</f>
        <v/>
      </c>
      <c r="C54" s="33" t="str">
        <f t="shared" si="21"/>
        <v/>
      </c>
      <c r="D54" s="43" t="str">
        <f>IF(C54="","",Barèmes!$E$47*L17)</f>
        <v/>
      </c>
      <c r="E54" s="43" t="str">
        <f>IF(C54="","",Barèmes!$D$48*I17)</f>
        <v/>
      </c>
      <c r="F54" s="273" t="str">
        <f>IF(C54="","",((Barèmes!$D$51*H38)+(Barèmes!$D$50*G38)+(Barèmes!$D$49*(1-G38-H38)))*I17)</f>
        <v/>
      </c>
      <c r="G54" s="274"/>
      <c r="H54" s="274"/>
      <c r="I54" s="275"/>
      <c r="J54" s="43" t="str">
        <f>IF(C54="","",Barèmes!$D$52*I17)</f>
        <v/>
      </c>
      <c r="K54" s="102" t="str">
        <f>IF(C54="","",Barèmes!$D$53*I17)</f>
        <v/>
      </c>
      <c r="L54" s="110" t="str">
        <f>IF(C54="","",Barèmes!$D$54*I17)</f>
        <v/>
      </c>
      <c r="M54" s="186">
        <f>SUM(D54:L54)</f>
        <v>0</v>
      </c>
      <c r="N54" s="1"/>
      <c r="O54" s="1"/>
      <c r="P54" s="1"/>
      <c r="Q54" s="1"/>
      <c r="R54" s="1"/>
      <c r="AE54" s="12"/>
      <c r="AF54" s="12"/>
      <c r="AG54" s="12"/>
      <c r="AH54" s="12"/>
      <c r="AI54" s="12"/>
    </row>
    <row r="55" spans="1:35" ht="15" customHeight="1" x14ac:dyDescent="0.25">
      <c r="B55" s="44" t="str">
        <f t="shared" si="21"/>
        <v/>
      </c>
      <c r="C55" s="37" t="str">
        <f t="shared" si="21"/>
        <v/>
      </c>
      <c r="D55" s="45" t="str">
        <f>IF(C55="","",Barèmes!$E$47*L18)</f>
        <v/>
      </c>
      <c r="E55" s="45" t="str">
        <f>IF(C55="","",Barèmes!$D$48*I18)</f>
        <v/>
      </c>
      <c r="F55" s="273" t="str">
        <f>IF(C55="","",((Barèmes!$D$51*H39)+(Barèmes!$D$50*G39)+(Barèmes!$D$49*(1-G39-H39)))*I18)</f>
        <v/>
      </c>
      <c r="G55" s="274"/>
      <c r="H55" s="274"/>
      <c r="I55" s="275"/>
      <c r="J55" s="45" t="str">
        <f>IF(C55="","",Barèmes!$D$52*I18)</f>
        <v/>
      </c>
      <c r="K55" s="45" t="str">
        <f>IF(C55="","",Barèmes!$D$53*I18)</f>
        <v/>
      </c>
      <c r="L55" s="109" t="str">
        <f>IF(C55="","",Barèmes!$D$54*I18)</f>
        <v/>
      </c>
      <c r="M55" s="187">
        <f>SUM(D55:L55)</f>
        <v>0</v>
      </c>
      <c r="N55" s="1"/>
      <c r="O55" s="1"/>
      <c r="P55" s="1"/>
      <c r="Q55" s="1"/>
      <c r="R55" s="1"/>
      <c r="AE55" s="12"/>
      <c r="AF55" s="12"/>
      <c r="AG55" s="12"/>
      <c r="AH55" s="12"/>
      <c r="AI55" s="12"/>
    </row>
    <row r="56" spans="1:35" ht="15" customHeight="1" x14ac:dyDescent="0.25">
      <c r="B56" s="44" t="str">
        <f t="shared" si="21"/>
        <v/>
      </c>
      <c r="C56" s="37" t="str">
        <f t="shared" si="21"/>
        <v/>
      </c>
      <c r="D56" s="45" t="str">
        <f>IF(C56="","",Barèmes!$E$47*L19)</f>
        <v/>
      </c>
      <c r="E56" s="45" t="str">
        <f>IF(C56="","",Barèmes!$D$48*I19)</f>
        <v/>
      </c>
      <c r="F56" s="273" t="str">
        <f>IF(C56="","",((Barèmes!$D$51*H40)+(Barèmes!$D$50*G40)+(Barèmes!$D$49*(1-G40-H40)))*I19)</f>
        <v/>
      </c>
      <c r="G56" s="274"/>
      <c r="H56" s="274"/>
      <c r="I56" s="275"/>
      <c r="J56" s="45" t="str">
        <f>IF(C56="","",Barèmes!$D$52*I19)</f>
        <v/>
      </c>
      <c r="K56" s="45" t="str">
        <f>IF(C56="","",Barèmes!$D$53*I19)</f>
        <v/>
      </c>
      <c r="L56" s="109" t="str">
        <f>IF(C56="","",Barèmes!$D$54*I19)</f>
        <v/>
      </c>
      <c r="M56" s="187">
        <f>SUM(D56:L56)</f>
        <v>0</v>
      </c>
      <c r="N56" s="1"/>
      <c r="O56" s="1"/>
      <c r="P56" s="1"/>
      <c r="Q56" s="1"/>
      <c r="R56" s="1"/>
      <c r="AE56" s="12"/>
      <c r="AF56" s="12"/>
      <c r="AG56" s="12"/>
      <c r="AH56" s="12"/>
      <c r="AI56" s="12"/>
    </row>
    <row r="57" spans="1:35" ht="15" customHeight="1" x14ac:dyDescent="0.25">
      <c r="B57" s="44" t="str">
        <f t="shared" si="21"/>
        <v/>
      </c>
      <c r="C57" s="37" t="str">
        <f t="shared" si="21"/>
        <v/>
      </c>
      <c r="D57" s="45" t="str">
        <f>IF(C57="","",Barèmes!$E$47*L20)</f>
        <v/>
      </c>
      <c r="E57" s="45" t="str">
        <f>IF(C57="","",Barèmes!$D$48*I20)</f>
        <v/>
      </c>
      <c r="F57" s="273" t="str">
        <f>IF(C57="","",((Barèmes!$D$51*H41)+(Barèmes!$D$50*G41)+(Barèmes!$D$49*(1-G41-H41)))*I20)</f>
        <v/>
      </c>
      <c r="G57" s="274"/>
      <c r="H57" s="274"/>
      <c r="I57" s="275"/>
      <c r="J57" s="45" t="str">
        <f>IF(C57="","",Barèmes!$D$52*I20)</f>
        <v/>
      </c>
      <c r="K57" s="45" t="str">
        <f>IF(C57="","",Barèmes!$D$53*I20)</f>
        <v/>
      </c>
      <c r="L57" s="109" t="str">
        <f>IF(C57="","",Barèmes!$D$54*I20)</f>
        <v/>
      </c>
      <c r="M57" s="187">
        <f t="shared" ref="M57:M62" si="22">SUM(D57:L57)</f>
        <v>0</v>
      </c>
      <c r="N57" s="1"/>
      <c r="O57" s="1"/>
      <c r="P57" s="1"/>
      <c r="Q57" s="1"/>
      <c r="R57" s="1"/>
      <c r="AE57" s="12"/>
      <c r="AF57" s="12"/>
      <c r="AG57" s="12"/>
      <c r="AH57" s="12"/>
      <c r="AI57" s="12"/>
    </row>
    <row r="58" spans="1:35" ht="15" customHeight="1" x14ac:dyDescent="0.25">
      <c r="B58" s="44" t="str">
        <f t="shared" ref="B58:C62" si="23">IF(B21="","",B21)</f>
        <v/>
      </c>
      <c r="C58" s="37" t="str">
        <f t="shared" si="23"/>
        <v/>
      </c>
      <c r="D58" s="45" t="str">
        <f>IF(C58="","",Barèmes!$E$47*L21)</f>
        <v/>
      </c>
      <c r="E58" s="45" t="str">
        <f>IF(C58="","",Barèmes!$D$48*I21)</f>
        <v/>
      </c>
      <c r="F58" s="273" t="str">
        <f>IF(C58="","",((Barèmes!$D$51*H42)+(Barèmes!$D$50*G42)+(Barèmes!$D$49*(1-G42-H42)))*I21)</f>
        <v/>
      </c>
      <c r="G58" s="274"/>
      <c r="H58" s="274"/>
      <c r="I58" s="275"/>
      <c r="J58" s="45" t="str">
        <f>IF(C58="","",Barèmes!$D$52*I21)</f>
        <v/>
      </c>
      <c r="K58" s="45" t="str">
        <f>IF(C58="","",Barèmes!$D$53*I21)</f>
        <v/>
      </c>
      <c r="L58" s="109" t="str">
        <f>IF(C58="","",Barèmes!$D$54*I21)</f>
        <v/>
      </c>
      <c r="M58" s="187">
        <f t="shared" si="22"/>
        <v>0</v>
      </c>
      <c r="N58" s="1"/>
      <c r="O58" s="1"/>
      <c r="P58" s="1"/>
      <c r="Q58" s="1"/>
      <c r="R58" s="1"/>
      <c r="AE58" s="12"/>
      <c r="AF58" s="12"/>
      <c r="AG58" s="12"/>
      <c r="AH58" s="12"/>
      <c r="AI58" s="12"/>
    </row>
    <row r="59" spans="1:35" ht="15" customHeight="1" x14ac:dyDescent="0.25">
      <c r="B59" s="44" t="str">
        <f t="shared" si="23"/>
        <v/>
      </c>
      <c r="C59" s="37" t="str">
        <f t="shared" si="23"/>
        <v/>
      </c>
      <c r="D59" s="45" t="str">
        <f>IF(C59="","",Barèmes!$E$47*L22)</f>
        <v/>
      </c>
      <c r="E59" s="45" t="str">
        <f>IF(C59="","",Barèmes!$D$48*I22)</f>
        <v/>
      </c>
      <c r="F59" s="273" t="str">
        <f>IF(C59="","",((Barèmes!$D$51*H43)+(Barèmes!$D$50*G43)+(Barèmes!$D$49*(1-G43-H43)))*I22)</f>
        <v/>
      </c>
      <c r="G59" s="274"/>
      <c r="H59" s="274"/>
      <c r="I59" s="275"/>
      <c r="J59" s="45" t="str">
        <f>IF(C59="","",Barèmes!$D$52*I22)</f>
        <v/>
      </c>
      <c r="K59" s="45" t="str">
        <f>IF(C59="","",Barèmes!$D$53*I22)</f>
        <v/>
      </c>
      <c r="L59" s="109" t="str">
        <f>IF(C59="","",Barèmes!$D$54*I22)</f>
        <v/>
      </c>
      <c r="M59" s="187">
        <f t="shared" si="22"/>
        <v>0</v>
      </c>
      <c r="N59" s="1"/>
      <c r="O59" s="1"/>
      <c r="P59" s="1"/>
      <c r="Q59" s="1"/>
      <c r="R59" s="1"/>
      <c r="AE59" s="12"/>
      <c r="AF59" s="12"/>
      <c r="AG59" s="12"/>
      <c r="AH59" s="12"/>
      <c r="AI59" s="12"/>
    </row>
    <row r="60" spans="1:35" ht="15" customHeight="1" x14ac:dyDescent="0.25">
      <c r="B60" s="44" t="str">
        <f t="shared" si="23"/>
        <v/>
      </c>
      <c r="C60" s="37" t="str">
        <f t="shared" si="23"/>
        <v/>
      </c>
      <c r="D60" s="45" t="str">
        <f>IF(C60="","",Barèmes!$E$47*L23)</f>
        <v/>
      </c>
      <c r="E60" s="45" t="str">
        <f>IF(C60="","",Barèmes!$D$48*I23)</f>
        <v/>
      </c>
      <c r="F60" s="273" t="str">
        <f>IF(C60="","",((Barèmes!$D$51*H44)+(Barèmes!$D$50*G44)+(Barèmes!$D$49*(1-G44-H44)))*I23)</f>
        <v/>
      </c>
      <c r="G60" s="274"/>
      <c r="H60" s="274"/>
      <c r="I60" s="275"/>
      <c r="J60" s="45" t="str">
        <f>IF(C60="","",Barèmes!$D$52*I23)</f>
        <v/>
      </c>
      <c r="K60" s="45" t="str">
        <f>IF(C60="","",Barèmes!$D$53*I23)</f>
        <v/>
      </c>
      <c r="L60" s="109" t="str">
        <f>IF(C60="","",Barèmes!$D$54*I23)</f>
        <v/>
      </c>
      <c r="M60" s="187">
        <f t="shared" si="22"/>
        <v>0</v>
      </c>
      <c r="N60" s="1"/>
      <c r="O60" s="1"/>
      <c r="P60" s="1"/>
      <c r="Q60" s="1"/>
      <c r="R60" s="1"/>
      <c r="AE60" s="12"/>
      <c r="AF60" s="12"/>
      <c r="AG60" s="12"/>
      <c r="AH60" s="12"/>
      <c r="AI60" s="12"/>
    </row>
    <row r="61" spans="1:35" ht="15" customHeight="1" x14ac:dyDescent="0.25">
      <c r="B61" s="44" t="str">
        <f t="shared" si="23"/>
        <v/>
      </c>
      <c r="C61" s="37" t="str">
        <f t="shared" si="23"/>
        <v/>
      </c>
      <c r="D61" s="45" t="str">
        <f>IF(C61="","",Barèmes!$E$47*L24)</f>
        <v/>
      </c>
      <c r="E61" s="45" t="str">
        <f>IF(C61="","",Barèmes!$D$48*I24)</f>
        <v/>
      </c>
      <c r="F61" s="273" t="str">
        <f>IF(C61="","",((Barèmes!$D$51*H45)+(Barèmes!$D$50*G45)+(Barèmes!$D$49*(1-G45-H45)))*I24)</f>
        <v/>
      </c>
      <c r="G61" s="274"/>
      <c r="H61" s="274"/>
      <c r="I61" s="275"/>
      <c r="J61" s="45" t="str">
        <f>IF(C61="","",Barèmes!$D$52*I24)</f>
        <v/>
      </c>
      <c r="K61" s="45" t="str">
        <f>IF(C61="","",Barèmes!$D$53*I24)</f>
        <v/>
      </c>
      <c r="L61" s="109" t="str">
        <f>IF(C61="","",Barèmes!$D$54*I24)</f>
        <v/>
      </c>
      <c r="M61" s="187">
        <f t="shared" si="22"/>
        <v>0</v>
      </c>
      <c r="N61" s="1"/>
      <c r="O61" s="1"/>
      <c r="P61" s="1"/>
      <c r="Q61" s="1"/>
      <c r="R61" s="1"/>
      <c r="AE61" s="12"/>
      <c r="AF61" s="12"/>
      <c r="AG61" s="12"/>
      <c r="AH61" s="12"/>
      <c r="AI61" s="12"/>
    </row>
    <row r="62" spans="1:35" ht="15" customHeight="1" x14ac:dyDescent="0.25">
      <c r="B62" s="44" t="str">
        <f t="shared" si="23"/>
        <v/>
      </c>
      <c r="C62" s="37" t="str">
        <f t="shared" si="23"/>
        <v/>
      </c>
      <c r="D62" s="45" t="str">
        <f>IF(C62="","",Barèmes!$E$47*L25)</f>
        <v/>
      </c>
      <c r="E62" s="45" t="str">
        <f>IF(C62="","",Barèmes!$D$48*I25)</f>
        <v/>
      </c>
      <c r="F62" s="273" t="str">
        <f>IF(C62="","",((Barèmes!$D$51*H46)+(Barèmes!$D$50*G46)+(Barèmes!$D$49*(1-G46-H46)))*I25)</f>
        <v/>
      </c>
      <c r="G62" s="274"/>
      <c r="H62" s="274"/>
      <c r="I62" s="275"/>
      <c r="J62" s="45" t="str">
        <f>IF(C62="","",Barèmes!$D$52*I25)</f>
        <v/>
      </c>
      <c r="K62" s="45" t="str">
        <f>IF(C62="","",Barèmes!$D$53*I25)</f>
        <v/>
      </c>
      <c r="L62" s="109" t="str">
        <f>IF(C62="","",Barèmes!$D$54*I25)</f>
        <v/>
      </c>
      <c r="M62" s="187">
        <f t="shared" si="22"/>
        <v>0</v>
      </c>
      <c r="N62" s="1"/>
      <c r="O62" s="1"/>
      <c r="P62" s="1"/>
      <c r="Q62" s="1"/>
      <c r="R62" s="1"/>
      <c r="AE62" s="12"/>
      <c r="AF62" s="12"/>
      <c r="AG62" s="12"/>
      <c r="AH62" s="12"/>
      <c r="AI62" s="12"/>
    </row>
    <row r="63" spans="1:35" ht="15" customHeight="1" thickBot="1" x14ac:dyDescent="0.3">
      <c r="B63" s="46" t="str">
        <f t="shared" ref="B63:C63" si="24">IF(B26="","",B26)</f>
        <v/>
      </c>
      <c r="C63" s="39" t="str">
        <f t="shared" si="24"/>
        <v/>
      </c>
      <c r="D63" s="45" t="str">
        <f>IF(C63="","",Barèmes!$E$47*L26)</f>
        <v/>
      </c>
      <c r="E63" s="45" t="str">
        <f>IF(C63="","",Barèmes!$D$48*I26)</f>
        <v/>
      </c>
      <c r="F63" s="273" t="str">
        <f>IF(C63="","",((Barèmes!$D$51*H47)+(Barèmes!$D$50*G47)+(Barèmes!$D$49*(1-G47-H47)))*I26)</f>
        <v/>
      </c>
      <c r="G63" s="274"/>
      <c r="H63" s="274"/>
      <c r="I63" s="275"/>
      <c r="J63" s="45" t="str">
        <f>IF(C63="","",Barèmes!$D$52*I26)</f>
        <v/>
      </c>
      <c r="K63" s="45" t="str">
        <f>IF(C63="","",Barèmes!$D$53*I26)</f>
        <v/>
      </c>
      <c r="L63" s="109" t="str">
        <f>IF(C63="","",Barèmes!$D$54*I26)</f>
        <v/>
      </c>
      <c r="M63" s="188">
        <f>SUM(D63:L63)</f>
        <v>0</v>
      </c>
      <c r="N63" s="1"/>
      <c r="O63" s="1"/>
      <c r="P63" s="1"/>
      <c r="Q63" s="1"/>
      <c r="R63" s="1"/>
      <c r="AE63" s="12"/>
      <c r="AF63" s="12"/>
      <c r="AG63" s="12"/>
      <c r="AH63" s="12"/>
      <c r="AI63" s="12"/>
    </row>
    <row r="64" spans="1:35" ht="18" customHeight="1" thickBot="1" x14ac:dyDescent="0.3">
      <c r="B64" s="271" t="s">
        <v>1</v>
      </c>
      <c r="C64" s="285"/>
      <c r="D64" s="47">
        <f t="shared" ref="D64:E64" si="25">SUM(D54:D63)</f>
        <v>0</v>
      </c>
      <c r="E64" s="47">
        <f t="shared" si="25"/>
        <v>0</v>
      </c>
      <c r="F64" s="239">
        <f>SUM(F54:F63)</f>
        <v>0</v>
      </c>
      <c r="G64" s="240"/>
      <c r="H64" s="240"/>
      <c r="I64" s="241"/>
      <c r="J64" s="47">
        <f>SUM(J54:J63)</f>
        <v>0</v>
      </c>
      <c r="K64" s="103">
        <f>SUM(K54:K63)</f>
        <v>0</v>
      </c>
      <c r="L64" s="107">
        <f>SUM(L54:L63)</f>
        <v>0</v>
      </c>
      <c r="M64" s="170">
        <f>SUM(M54:M63)</f>
        <v>0</v>
      </c>
      <c r="N64" s="1"/>
      <c r="O64" s="1"/>
      <c r="P64" s="1"/>
      <c r="Q64" s="1"/>
      <c r="R64" s="1"/>
      <c r="AE64" s="12"/>
      <c r="AF64" s="12"/>
      <c r="AG64" s="12"/>
      <c r="AH64" s="12"/>
      <c r="AI64" s="12"/>
    </row>
    <row r="65" spans="4:19" s="66" customFormat="1" x14ac:dyDescent="0.25"/>
    <row r="66" spans="4:19" s="66" customFormat="1" x14ac:dyDescent="0.25">
      <c r="S66" s="63"/>
    </row>
    <row r="67" spans="4:19" s="1" customFormat="1" x14ac:dyDescent="0.25"/>
    <row r="68" spans="4:19" s="1" customFormat="1" ht="15" x14ac:dyDescent="0.25">
      <c r="G68" s="48"/>
      <c r="H68" s="48"/>
      <c r="I68" s="48"/>
      <c r="J68" s="48"/>
      <c r="K68" s="48"/>
    </row>
    <row r="69" spans="4:19" s="1" customFormat="1" ht="15" x14ac:dyDescent="0.25">
      <c r="D69" s="54"/>
      <c r="G69" s="48"/>
      <c r="H69" s="48"/>
      <c r="I69" s="48"/>
      <c r="J69" s="48"/>
      <c r="K69" s="48"/>
      <c r="Q69" s="48"/>
      <c r="R69" s="48"/>
    </row>
    <row r="70" spans="4:19" s="1" customFormat="1" ht="18.75" customHeight="1" x14ac:dyDescent="0.25">
      <c r="G70" s="48"/>
      <c r="H70" s="48"/>
      <c r="I70" s="48"/>
      <c r="J70" s="48"/>
      <c r="K70" s="48"/>
      <c r="Q70" s="48"/>
      <c r="R70" s="48"/>
    </row>
    <row r="71" spans="4:19" s="1" customFormat="1" ht="15" x14ac:dyDescent="0.25">
      <c r="G71" s="48"/>
      <c r="H71" s="48"/>
      <c r="I71" s="48"/>
      <c r="J71" s="48"/>
      <c r="K71" s="48"/>
      <c r="Q71" s="48"/>
      <c r="R71" s="48"/>
    </row>
    <row r="72" spans="4:19" s="1" customFormat="1" ht="15" x14ac:dyDescent="0.25">
      <c r="Q72" s="48"/>
      <c r="R72" s="48"/>
    </row>
    <row r="73" spans="4:19" s="1" customFormat="1" x14ac:dyDescent="0.25"/>
    <row r="74" spans="4:19" s="1" customFormat="1" x14ac:dyDescent="0.25"/>
    <row r="75" spans="4:19" s="1" customFormat="1" x14ac:dyDescent="0.25"/>
    <row r="76" spans="4:19" s="1" customFormat="1" x14ac:dyDescent="0.25"/>
    <row r="77" spans="4:19" s="1" customFormat="1" x14ac:dyDescent="0.25"/>
    <row r="78" spans="4:19" s="1" customFormat="1" x14ac:dyDescent="0.25"/>
    <row r="79" spans="4:19" s="1" customFormat="1" x14ac:dyDescent="0.25"/>
    <row r="80" spans="4:19" s="1" customFormat="1" x14ac:dyDescent="0.25"/>
    <row r="81" spans="2:18" x14ac:dyDescent="0.25"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</row>
    <row r="82" spans="2:18" x14ac:dyDescent="0.25"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</row>
    <row r="83" spans="2:18" x14ac:dyDescent="0.25"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</row>
    <row r="84" spans="2:18" x14ac:dyDescent="0.25"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</row>
    <row r="85" spans="2:18" x14ac:dyDescent="0.25"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</row>
    <row r="86" spans="2:18" x14ac:dyDescent="0.25"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</row>
    <row r="87" spans="2:18" x14ac:dyDescent="0.25"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</row>
    <row r="88" spans="2:18" x14ac:dyDescent="0.25"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</row>
    <row r="89" spans="2:18" x14ac:dyDescent="0.25"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</row>
    <row r="90" spans="2:18" x14ac:dyDescent="0.25"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</row>
    <row r="91" spans="2:18" x14ac:dyDescent="0.25"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</row>
    <row r="92" spans="2:18" x14ac:dyDescent="0.25"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</row>
    <row r="93" spans="2:18" x14ac:dyDescent="0.25"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</row>
    <row r="94" spans="2:18" x14ac:dyDescent="0.25"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</row>
    <row r="95" spans="2:18" x14ac:dyDescent="0.25"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</row>
    <row r="96" spans="2:18" x14ac:dyDescent="0.25"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</row>
    <row r="97" spans="2:18" x14ac:dyDescent="0.25"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</row>
    <row r="98" spans="2:18" x14ac:dyDescent="0.25"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</row>
    <row r="99" spans="2:18" x14ac:dyDescent="0.25"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</row>
    <row r="100" spans="2:18" x14ac:dyDescent="0.25"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</row>
    <row r="101" spans="2:18" x14ac:dyDescent="0.25"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</row>
    <row r="102" spans="2:18" x14ac:dyDescent="0.25"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</row>
    <row r="103" spans="2:18" x14ac:dyDescent="0.25"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</row>
  </sheetData>
  <sheetProtection algorithmName="SHA-512" hashValue="jby2ZN02vxePoF1Hc64L7nFlxR6m3kye6qECPLi3AS0RaB2x1fkc6MbIESQkSmqig8aiXdPTfA769BMq7PBhHw==" saltValue="MOBdZjsH5mGEt+fkzF9u7A==" spinCount="100000" sheet="1" objects="1" scenarios="1" insertRows="0" deleteRows="0"/>
  <mergeCells count="30">
    <mergeCell ref="B64:C64"/>
    <mergeCell ref="B27:C27"/>
    <mergeCell ref="F58:I58"/>
    <mergeCell ref="F59:I59"/>
    <mergeCell ref="F60:I60"/>
    <mergeCell ref="F61:I61"/>
    <mergeCell ref="B36:C36"/>
    <mergeCell ref="B52:C52"/>
    <mergeCell ref="D52:D53"/>
    <mergeCell ref="E52:E53"/>
    <mergeCell ref="F54:I54"/>
    <mergeCell ref="F64:I64"/>
    <mergeCell ref="F55:I55"/>
    <mergeCell ref="F56:I56"/>
    <mergeCell ref="F57:I57"/>
    <mergeCell ref="F63:I63"/>
    <mergeCell ref="F62:I62"/>
    <mergeCell ref="L52:L53"/>
    <mergeCell ref="J52:J53"/>
    <mergeCell ref="B15:C15"/>
    <mergeCell ref="B1:S1"/>
    <mergeCell ref="A3:S3"/>
    <mergeCell ref="A5:S5"/>
    <mergeCell ref="B7:S7"/>
    <mergeCell ref="C8:F8"/>
    <mergeCell ref="D15:L15"/>
    <mergeCell ref="M52:M53"/>
    <mergeCell ref="F36:I36"/>
    <mergeCell ref="F52:I53"/>
    <mergeCell ref="K52:K53"/>
  </mergeCells>
  <pageMargins left="0.43307086614173229" right="0.43307086614173229" top="0.39370078740157483" bottom="0.39370078740157483" header="0.31496062992125984" footer="0.31496062992125984"/>
  <pageSetup paperSize="9" scale="52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AC100"/>
  <sheetViews>
    <sheetView showGridLines="0" topLeftCell="B40" zoomScaleNormal="100" workbookViewId="0">
      <selection activeCell="G13" sqref="G13"/>
    </sheetView>
  </sheetViews>
  <sheetFormatPr baseColWidth="10" defaultRowHeight="12.75" x14ac:dyDescent="0.25"/>
  <cols>
    <col min="1" max="1" width="11.42578125" style="12" hidden="1" customWidth="1"/>
    <col min="2" max="2" width="18.85546875" style="12" customWidth="1"/>
    <col min="3" max="3" width="13.7109375" style="12" customWidth="1"/>
    <col min="4" max="4" width="23.85546875" style="12" customWidth="1"/>
    <col min="5" max="5" width="12.42578125" style="12" customWidth="1"/>
    <col min="6" max="6" width="16" style="12" customWidth="1"/>
    <col min="7" max="8" width="15.140625" style="12" customWidth="1"/>
    <col min="9" max="9" width="12.140625" style="12" customWidth="1"/>
    <col min="10" max="10" width="14.28515625" style="12" customWidth="1"/>
    <col min="11" max="11" width="12" style="12" customWidth="1"/>
    <col min="12" max="13" width="12.28515625" style="12" customWidth="1"/>
    <col min="14" max="14" width="12.7109375" style="1" customWidth="1"/>
    <col min="15" max="15" width="13" style="1" customWidth="1"/>
    <col min="16" max="16" width="11.5703125" style="1" customWidth="1"/>
    <col min="17" max="17" width="14.7109375" style="1" customWidth="1"/>
    <col min="18" max="18" width="13.42578125" style="1" customWidth="1"/>
    <col min="19" max="29" width="11.42578125" style="1"/>
    <col min="30" max="16384" width="11.42578125" style="12"/>
  </cols>
  <sheetData>
    <row r="1" spans="1:29" s="1" customFormat="1" ht="26.25" x14ac:dyDescent="0.25">
      <c r="B1" s="231" t="s">
        <v>24</v>
      </c>
      <c r="C1" s="231"/>
      <c r="D1" s="231"/>
      <c r="E1" s="231"/>
      <c r="F1" s="231"/>
      <c r="G1" s="231"/>
      <c r="H1" s="231"/>
      <c r="I1" s="231"/>
      <c r="J1" s="231"/>
      <c r="K1" s="231"/>
      <c r="L1" s="231"/>
      <c r="M1" s="231"/>
      <c r="N1" s="231"/>
      <c r="O1" s="231"/>
    </row>
    <row r="2" spans="1:29" s="1" customFormat="1" x14ac:dyDescent="0.25"/>
    <row r="3" spans="1:29" s="1" customFormat="1" ht="15" customHeight="1" x14ac:dyDescent="0.25">
      <c r="A3" s="232" t="s">
        <v>32</v>
      </c>
      <c r="B3" s="232"/>
      <c r="C3" s="232"/>
      <c r="D3" s="232"/>
      <c r="E3" s="232"/>
      <c r="F3" s="232"/>
      <c r="G3" s="232"/>
      <c r="H3" s="232"/>
      <c r="I3" s="232"/>
      <c r="J3" s="232"/>
      <c r="K3" s="232"/>
      <c r="L3" s="232"/>
      <c r="M3" s="232"/>
      <c r="N3" s="232"/>
      <c r="O3" s="232"/>
    </row>
    <row r="4" spans="1:29" s="1" customFormat="1" ht="6" customHeight="1" x14ac:dyDescent="0.25">
      <c r="A4" s="70"/>
      <c r="B4" s="70"/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</row>
    <row r="5" spans="1:29" s="1" customFormat="1" ht="15" customHeight="1" x14ac:dyDescent="0.25">
      <c r="A5" s="232" t="s">
        <v>144</v>
      </c>
      <c r="B5" s="232"/>
      <c r="C5" s="232"/>
      <c r="D5" s="232"/>
      <c r="E5" s="232"/>
      <c r="F5" s="232"/>
      <c r="G5" s="232"/>
      <c r="H5" s="232"/>
      <c r="I5" s="232"/>
      <c r="J5" s="232"/>
      <c r="K5" s="232"/>
      <c r="L5" s="232"/>
      <c r="M5" s="232"/>
      <c r="N5" s="232"/>
      <c r="O5" s="232"/>
    </row>
    <row r="6" spans="1:29" s="1" customFormat="1" ht="15" customHeight="1" x14ac:dyDescent="0.25">
      <c r="A6" s="70"/>
      <c r="B6" s="232" t="s">
        <v>52</v>
      </c>
      <c r="C6" s="232"/>
      <c r="D6" s="232"/>
      <c r="E6" s="232"/>
      <c r="F6" s="232"/>
      <c r="G6" s="232"/>
      <c r="H6" s="232"/>
      <c r="I6" s="232"/>
      <c r="J6" s="232"/>
      <c r="K6" s="232"/>
      <c r="L6" s="232"/>
      <c r="M6" s="232"/>
      <c r="N6" s="232"/>
      <c r="O6" s="232"/>
    </row>
    <row r="7" spans="1:29" s="1" customFormat="1" ht="15" customHeight="1" x14ac:dyDescent="0.25">
      <c r="B7" s="233" t="s">
        <v>143</v>
      </c>
      <c r="C7" s="233"/>
      <c r="D7" s="233"/>
      <c r="E7" s="233"/>
      <c r="F7" s="233"/>
      <c r="G7" s="233"/>
      <c r="H7" s="233"/>
      <c r="I7" s="233"/>
      <c r="J7" s="233"/>
      <c r="K7" s="233"/>
      <c r="L7" s="233"/>
      <c r="M7" s="233"/>
      <c r="N7" s="233"/>
      <c r="O7" s="233"/>
    </row>
    <row r="8" spans="1:29" s="1" customFormat="1" x14ac:dyDescent="0.25">
      <c r="B8" s="1" t="s">
        <v>23</v>
      </c>
      <c r="C8" s="260"/>
      <c r="D8" s="260"/>
      <c r="E8" s="260"/>
      <c r="F8" s="261"/>
    </row>
    <row r="9" spans="1:29" s="1" customFormat="1" x14ac:dyDescent="0.25"/>
    <row r="10" spans="1:29" s="1" customFormat="1" x14ac:dyDescent="0.25">
      <c r="B10" s="3"/>
      <c r="C10" s="1" t="s">
        <v>104</v>
      </c>
    </row>
    <row r="11" spans="1:29" s="1" customFormat="1" x14ac:dyDescent="0.25">
      <c r="B11" s="4"/>
      <c r="C11" s="1" t="s">
        <v>17</v>
      </c>
    </row>
    <row r="12" spans="1:29" s="1" customFormat="1" x14ac:dyDescent="0.25"/>
    <row r="13" spans="1:29" s="1" customFormat="1" ht="15.75" x14ac:dyDescent="0.25">
      <c r="B13" s="5" t="s">
        <v>53</v>
      </c>
    </row>
    <row r="14" spans="1:29" s="1" customFormat="1" ht="6" customHeight="1" x14ac:dyDescent="0.25"/>
    <row r="15" spans="1:29" s="8" customFormat="1" ht="51" x14ac:dyDescent="0.25">
      <c r="A15" s="6"/>
      <c r="B15" s="264" t="s">
        <v>0</v>
      </c>
      <c r="C15" s="265"/>
      <c r="D15" s="98" t="s">
        <v>5</v>
      </c>
      <c r="E15" s="97" t="s">
        <v>124</v>
      </c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</row>
    <row r="16" spans="1:29" ht="25.5" x14ac:dyDescent="0.25">
      <c r="A16" s="9"/>
      <c r="B16" s="10" t="s">
        <v>4</v>
      </c>
      <c r="C16" s="10" t="s">
        <v>2</v>
      </c>
      <c r="D16" s="10" t="s">
        <v>119</v>
      </c>
      <c r="E16" s="11" t="s">
        <v>130</v>
      </c>
      <c r="G16" s="1"/>
      <c r="H16" s="1"/>
      <c r="I16" s="1"/>
      <c r="J16" s="1"/>
      <c r="K16" s="1"/>
      <c r="L16" s="1"/>
      <c r="M16" s="1"/>
      <c r="Z16" s="12"/>
      <c r="AA16" s="12"/>
      <c r="AB16" s="12"/>
      <c r="AC16" s="12"/>
    </row>
    <row r="17" spans="1:29" x14ac:dyDescent="0.25">
      <c r="B17" s="13"/>
      <c r="C17" s="14"/>
      <c r="D17" s="134"/>
      <c r="E17" s="18" t="str">
        <f>IF(B17&lt;&gt;"",D17/1000,"")</f>
        <v/>
      </c>
      <c r="F17" s="193" t="str">
        <f>IF(AND(B17&lt;&gt;"",OR(C17="",D17="")),"Veuillez renseigner l'ensemble des caractéristiques du linéaire","")</f>
        <v/>
      </c>
      <c r="G17" s="1"/>
      <c r="H17" s="1"/>
      <c r="I17" s="1"/>
      <c r="J17" s="1"/>
      <c r="K17" s="1"/>
      <c r="L17" s="1"/>
      <c r="M17" s="1"/>
      <c r="Z17" s="12"/>
      <c r="AA17" s="12"/>
      <c r="AB17" s="12"/>
      <c r="AC17" s="12"/>
    </row>
    <row r="18" spans="1:29" x14ac:dyDescent="0.25">
      <c r="B18" s="19"/>
      <c r="C18" s="20"/>
      <c r="D18" s="190"/>
      <c r="E18" s="18" t="str">
        <f t="shared" ref="E18:E26" si="0">IF(B18&lt;&gt;"",D18/1000,"")</f>
        <v/>
      </c>
      <c r="F18" s="193" t="str">
        <f t="shared" ref="F18:F26" si="1">IF(AND(B18&lt;&gt;"",OR(C18="",D18="")),"Veuillez renseigner l'ensemble des caractéristiques du linéaire","")</f>
        <v/>
      </c>
      <c r="G18" s="1"/>
      <c r="H18" s="1"/>
      <c r="I18" s="1"/>
      <c r="J18" s="1"/>
      <c r="K18" s="1"/>
      <c r="L18" s="1"/>
      <c r="M18" s="1"/>
      <c r="Z18" s="12"/>
      <c r="AA18" s="12"/>
      <c r="AB18" s="12"/>
      <c r="AC18" s="12"/>
    </row>
    <row r="19" spans="1:29" x14ac:dyDescent="0.25">
      <c r="B19" s="19"/>
      <c r="C19" s="20"/>
      <c r="D19" s="190"/>
      <c r="E19" s="18" t="str">
        <f t="shared" si="0"/>
        <v/>
      </c>
      <c r="F19" s="193" t="str">
        <f t="shared" si="1"/>
        <v/>
      </c>
      <c r="G19" s="1"/>
      <c r="H19" s="1"/>
      <c r="I19" s="1"/>
      <c r="J19" s="1"/>
      <c r="K19" s="1"/>
      <c r="L19" s="1"/>
      <c r="M19" s="1"/>
      <c r="Z19" s="12"/>
      <c r="AA19" s="12"/>
      <c r="AB19" s="12"/>
      <c r="AC19" s="12"/>
    </row>
    <row r="20" spans="1:29" x14ac:dyDescent="0.25">
      <c r="B20" s="19"/>
      <c r="C20" s="20"/>
      <c r="D20" s="190"/>
      <c r="E20" s="18" t="str">
        <f t="shared" si="0"/>
        <v/>
      </c>
      <c r="F20" s="193" t="str">
        <f t="shared" si="1"/>
        <v/>
      </c>
      <c r="G20" s="1"/>
      <c r="H20" s="1"/>
      <c r="I20" s="1"/>
      <c r="J20" s="1"/>
      <c r="K20" s="1"/>
      <c r="L20" s="1"/>
      <c r="M20" s="1"/>
      <c r="Z20" s="12"/>
      <c r="AA20" s="12"/>
      <c r="AB20" s="12"/>
      <c r="AC20" s="12"/>
    </row>
    <row r="21" spans="1:29" x14ac:dyDescent="0.25">
      <c r="B21" s="177"/>
      <c r="C21" s="189"/>
      <c r="D21" s="191"/>
      <c r="E21" s="18" t="str">
        <f t="shared" si="0"/>
        <v/>
      </c>
      <c r="F21" s="193" t="str">
        <f t="shared" si="1"/>
        <v/>
      </c>
      <c r="G21" s="1"/>
      <c r="H21" s="1"/>
      <c r="I21" s="1"/>
      <c r="J21" s="1"/>
      <c r="K21" s="1"/>
      <c r="L21" s="1"/>
      <c r="M21" s="1"/>
      <c r="Z21" s="12"/>
      <c r="AA21" s="12"/>
      <c r="AB21" s="12"/>
      <c r="AC21" s="12"/>
    </row>
    <row r="22" spans="1:29" x14ac:dyDescent="0.25">
      <c r="B22" s="177"/>
      <c r="C22" s="189"/>
      <c r="D22" s="191"/>
      <c r="E22" s="18" t="str">
        <f t="shared" si="0"/>
        <v/>
      </c>
      <c r="F22" s="193" t="str">
        <f t="shared" si="1"/>
        <v/>
      </c>
      <c r="G22" s="1"/>
      <c r="H22" s="1"/>
      <c r="I22" s="1"/>
      <c r="J22" s="1"/>
      <c r="K22" s="1"/>
      <c r="L22" s="1"/>
      <c r="M22" s="1"/>
      <c r="Z22" s="12"/>
      <c r="AA22" s="12"/>
      <c r="AB22" s="12"/>
      <c r="AC22" s="12"/>
    </row>
    <row r="23" spans="1:29" x14ac:dyDescent="0.25">
      <c r="B23" s="177"/>
      <c r="C23" s="189"/>
      <c r="D23" s="191"/>
      <c r="E23" s="18" t="str">
        <f t="shared" si="0"/>
        <v/>
      </c>
      <c r="F23" s="193" t="str">
        <f t="shared" si="1"/>
        <v/>
      </c>
      <c r="G23" s="1"/>
      <c r="H23" s="1"/>
      <c r="I23" s="1"/>
      <c r="J23" s="1"/>
      <c r="K23" s="1"/>
      <c r="L23" s="1"/>
      <c r="M23" s="1"/>
      <c r="Z23" s="12"/>
      <c r="AA23" s="12"/>
      <c r="AB23" s="12"/>
      <c r="AC23" s="12"/>
    </row>
    <row r="24" spans="1:29" x14ac:dyDescent="0.25">
      <c r="B24" s="177"/>
      <c r="C24" s="189"/>
      <c r="D24" s="191"/>
      <c r="E24" s="18" t="str">
        <f t="shared" si="0"/>
        <v/>
      </c>
      <c r="F24" s="193" t="str">
        <f t="shared" si="1"/>
        <v/>
      </c>
      <c r="G24" s="1"/>
      <c r="H24" s="1"/>
      <c r="I24" s="1"/>
      <c r="J24" s="1"/>
      <c r="K24" s="1"/>
      <c r="L24" s="1"/>
      <c r="M24" s="1"/>
      <c r="Z24" s="12"/>
      <c r="AA24" s="12"/>
      <c r="AB24" s="12"/>
      <c r="AC24" s="12"/>
    </row>
    <row r="25" spans="1:29" x14ac:dyDescent="0.25">
      <c r="B25" s="177"/>
      <c r="C25" s="189"/>
      <c r="D25" s="191"/>
      <c r="E25" s="18" t="str">
        <f t="shared" si="0"/>
        <v/>
      </c>
      <c r="F25" s="193" t="str">
        <f t="shared" si="1"/>
        <v/>
      </c>
      <c r="G25" s="1"/>
      <c r="H25" s="1"/>
      <c r="I25" s="1"/>
      <c r="J25" s="1"/>
      <c r="K25" s="1"/>
      <c r="L25" s="1"/>
      <c r="M25" s="1"/>
      <c r="Z25" s="12"/>
      <c r="AA25" s="12"/>
      <c r="AB25" s="12"/>
      <c r="AC25" s="12"/>
    </row>
    <row r="26" spans="1:29" ht="13.5" thickBot="1" x14ac:dyDescent="0.3">
      <c r="B26" s="22"/>
      <c r="C26" s="23"/>
      <c r="D26" s="192"/>
      <c r="E26" s="158" t="str">
        <f t="shared" si="0"/>
        <v/>
      </c>
      <c r="F26" s="193" t="str">
        <f t="shared" si="1"/>
        <v/>
      </c>
      <c r="G26" s="1"/>
      <c r="H26" s="1"/>
      <c r="I26" s="1"/>
      <c r="J26" s="1"/>
      <c r="K26" s="1"/>
      <c r="L26" s="1"/>
      <c r="M26" s="1"/>
      <c r="Z26" s="12"/>
      <c r="AA26" s="12"/>
      <c r="AB26" s="12"/>
      <c r="AC26" s="12"/>
    </row>
    <row r="27" spans="1:29" s="25" customFormat="1" ht="18" customHeight="1" thickBot="1" x14ac:dyDescent="0.3">
      <c r="B27" s="269" t="s">
        <v>1</v>
      </c>
      <c r="C27" s="270"/>
      <c r="D27" s="160"/>
      <c r="E27" s="194">
        <f>SUM(E17:E26)</f>
        <v>0</v>
      </c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</row>
    <row r="28" spans="1:29" s="1" customFormat="1" x14ac:dyDescent="0.25"/>
    <row r="29" spans="1:29" s="1" customFormat="1" x14ac:dyDescent="0.25">
      <c r="H29" s="56"/>
      <c r="I29" s="56"/>
      <c r="J29" s="56"/>
      <c r="K29" s="56"/>
      <c r="L29" s="56"/>
      <c r="M29" s="56"/>
    </row>
    <row r="30" spans="1:29" s="1" customFormat="1" ht="15.75" x14ac:dyDescent="0.25">
      <c r="B30" s="5" t="s">
        <v>62</v>
      </c>
      <c r="H30" s="56"/>
      <c r="I30" s="56"/>
      <c r="J30" s="56"/>
      <c r="K30" s="56"/>
      <c r="L30" s="56"/>
      <c r="M30" s="56"/>
    </row>
    <row r="31" spans="1:29" s="1" customFormat="1" ht="6" customHeight="1" x14ac:dyDescent="0.25"/>
    <row r="32" spans="1:29" ht="51" customHeight="1" x14ac:dyDescent="0.25">
      <c r="A32" s="40"/>
      <c r="B32" s="262" t="s">
        <v>0</v>
      </c>
      <c r="C32" s="263"/>
      <c r="D32" s="250" t="s">
        <v>139</v>
      </c>
      <c r="E32" s="250" t="s">
        <v>54</v>
      </c>
      <c r="F32" s="250" t="s">
        <v>8</v>
      </c>
      <c r="G32" s="250" t="s">
        <v>55</v>
      </c>
      <c r="H32" s="250" t="s">
        <v>56</v>
      </c>
      <c r="I32" s="250" t="s">
        <v>61</v>
      </c>
      <c r="J32" s="250" t="s">
        <v>57</v>
      </c>
      <c r="K32" s="250" t="s">
        <v>58</v>
      </c>
      <c r="L32" s="250" t="s">
        <v>59</v>
      </c>
      <c r="M32" s="250" t="s">
        <v>12</v>
      </c>
      <c r="N32" s="250" t="s">
        <v>13</v>
      </c>
      <c r="O32" s="250" t="s">
        <v>14</v>
      </c>
      <c r="P32" s="250" t="s">
        <v>60</v>
      </c>
      <c r="Q32" s="282" t="s">
        <v>1</v>
      </c>
      <c r="R32" s="12"/>
    </row>
    <row r="33" spans="1:18" ht="25.5" x14ac:dyDescent="0.25">
      <c r="A33" s="31"/>
      <c r="B33" s="41" t="s">
        <v>4</v>
      </c>
      <c r="C33" s="10" t="s">
        <v>2</v>
      </c>
      <c r="D33" s="251"/>
      <c r="E33" s="251"/>
      <c r="F33" s="251"/>
      <c r="G33" s="251"/>
      <c r="H33" s="251"/>
      <c r="I33" s="251"/>
      <c r="J33" s="251"/>
      <c r="K33" s="251"/>
      <c r="L33" s="251"/>
      <c r="M33" s="251"/>
      <c r="N33" s="251"/>
      <c r="O33" s="251"/>
      <c r="P33" s="251"/>
      <c r="Q33" s="283"/>
      <c r="R33" s="12"/>
    </row>
    <row r="34" spans="1:18" ht="15" customHeight="1" x14ac:dyDescent="0.25">
      <c r="B34" s="42" t="str">
        <f>IF(B17="","",B17)</f>
        <v/>
      </c>
      <c r="C34" s="147" t="str">
        <f>IF(C17="","",C17)</f>
        <v/>
      </c>
      <c r="D34" s="195"/>
      <c r="E34" s="112"/>
      <c r="F34" s="112"/>
      <c r="G34" s="112"/>
      <c r="H34" s="112"/>
      <c r="I34" s="112"/>
      <c r="J34" s="112"/>
      <c r="K34" s="112"/>
      <c r="L34" s="112"/>
      <c r="M34" s="113"/>
      <c r="N34" s="112"/>
      <c r="O34" s="112"/>
      <c r="P34" s="114"/>
      <c r="Q34" s="201">
        <f>SUM(D34:P34)</f>
        <v>0</v>
      </c>
      <c r="R34" s="12"/>
    </row>
    <row r="35" spans="1:18" ht="15" customHeight="1" x14ac:dyDescent="0.25">
      <c r="B35" s="44" t="str">
        <f>IF(B18="","",B18)</f>
        <v/>
      </c>
      <c r="C35" s="148" t="str">
        <f>IF(C18="","",C18)</f>
        <v/>
      </c>
      <c r="D35" s="196"/>
      <c r="E35" s="113"/>
      <c r="F35" s="113"/>
      <c r="G35" s="113"/>
      <c r="H35" s="113"/>
      <c r="I35" s="113"/>
      <c r="J35" s="113"/>
      <c r="K35" s="113"/>
      <c r="L35" s="113"/>
      <c r="M35" s="113"/>
      <c r="N35" s="113"/>
      <c r="O35" s="113"/>
      <c r="P35" s="199"/>
      <c r="Q35" s="202">
        <f>SUM(D35:P35)</f>
        <v>0</v>
      </c>
      <c r="R35" s="12"/>
    </row>
    <row r="36" spans="1:18" ht="15" customHeight="1" x14ac:dyDescent="0.25">
      <c r="B36" s="44" t="str">
        <f t="shared" ref="B36:C42" si="2">IF(B19="","",B19)</f>
        <v/>
      </c>
      <c r="C36" s="148" t="str">
        <f>IF(C19="","",C19)</f>
        <v/>
      </c>
      <c r="D36" s="196"/>
      <c r="E36" s="113"/>
      <c r="F36" s="113"/>
      <c r="G36" s="113"/>
      <c r="H36" s="113"/>
      <c r="I36" s="113"/>
      <c r="J36" s="113"/>
      <c r="K36" s="113"/>
      <c r="L36" s="113"/>
      <c r="M36" s="113"/>
      <c r="N36" s="113"/>
      <c r="O36" s="113"/>
      <c r="P36" s="199"/>
      <c r="Q36" s="202">
        <f>SUM(D36:P36)</f>
        <v>0</v>
      </c>
      <c r="R36" s="12"/>
    </row>
    <row r="37" spans="1:18" ht="15" customHeight="1" x14ac:dyDescent="0.25">
      <c r="B37" s="44" t="str">
        <f t="shared" si="2"/>
        <v/>
      </c>
      <c r="C37" s="148" t="str">
        <f t="shared" si="2"/>
        <v/>
      </c>
      <c r="D37" s="196"/>
      <c r="E37" s="113"/>
      <c r="F37" s="113"/>
      <c r="G37" s="113"/>
      <c r="H37" s="113"/>
      <c r="I37" s="113"/>
      <c r="J37" s="113"/>
      <c r="K37" s="113"/>
      <c r="L37" s="113"/>
      <c r="M37" s="113"/>
      <c r="N37" s="113"/>
      <c r="O37" s="113"/>
      <c r="P37" s="199"/>
      <c r="Q37" s="202">
        <f>SUM(D37:P37)</f>
        <v>0</v>
      </c>
      <c r="R37" s="12"/>
    </row>
    <row r="38" spans="1:18" ht="15" customHeight="1" x14ac:dyDescent="0.25">
      <c r="B38" s="44" t="str">
        <f t="shared" si="2"/>
        <v/>
      </c>
      <c r="C38" s="148" t="str">
        <f t="shared" si="2"/>
        <v/>
      </c>
      <c r="D38" s="196"/>
      <c r="E38" s="113"/>
      <c r="F38" s="113"/>
      <c r="G38" s="113"/>
      <c r="H38" s="113"/>
      <c r="I38" s="113"/>
      <c r="J38" s="113"/>
      <c r="K38" s="113"/>
      <c r="L38" s="113"/>
      <c r="M38" s="113"/>
      <c r="N38" s="113"/>
      <c r="O38" s="113"/>
      <c r="P38" s="199"/>
      <c r="Q38" s="202">
        <f t="shared" ref="Q38:Q42" si="3">SUM(D38:P38)</f>
        <v>0</v>
      </c>
      <c r="R38" s="12"/>
    </row>
    <row r="39" spans="1:18" ht="15" customHeight="1" x14ac:dyDescent="0.25">
      <c r="B39" s="44" t="str">
        <f t="shared" si="2"/>
        <v/>
      </c>
      <c r="C39" s="148" t="str">
        <f t="shared" si="2"/>
        <v/>
      </c>
      <c r="D39" s="196"/>
      <c r="E39" s="113"/>
      <c r="F39" s="113"/>
      <c r="G39" s="113"/>
      <c r="H39" s="113"/>
      <c r="I39" s="113"/>
      <c r="J39" s="113"/>
      <c r="K39" s="113"/>
      <c r="L39" s="113"/>
      <c r="M39" s="113"/>
      <c r="N39" s="113"/>
      <c r="O39" s="113"/>
      <c r="P39" s="199"/>
      <c r="Q39" s="202">
        <f t="shared" si="3"/>
        <v>0</v>
      </c>
      <c r="R39" s="12"/>
    </row>
    <row r="40" spans="1:18" ht="15" customHeight="1" x14ac:dyDescent="0.25">
      <c r="B40" s="44" t="str">
        <f t="shared" si="2"/>
        <v/>
      </c>
      <c r="C40" s="148" t="str">
        <f t="shared" si="2"/>
        <v/>
      </c>
      <c r="D40" s="196"/>
      <c r="E40" s="113"/>
      <c r="F40" s="113"/>
      <c r="G40" s="113"/>
      <c r="H40" s="113"/>
      <c r="I40" s="113"/>
      <c r="J40" s="113"/>
      <c r="K40" s="113"/>
      <c r="L40" s="113"/>
      <c r="M40" s="113"/>
      <c r="N40" s="113"/>
      <c r="O40" s="113"/>
      <c r="P40" s="199"/>
      <c r="Q40" s="202">
        <f t="shared" si="3"/>
        <v>0</v>
      </c>
      <c r="R40" s="12"/>
    </row>
    <row r="41" spans="1:18" ht="15" customHeight="1" x14ac:dyDescent="0.25">
      <c r="B41" s="44" t="str">
        <f t="shared" si="2"/>
        <v/>
      </c>
      <c r="C41" s="148" t="str">
        <f t="shared" si="2"/>
        <v/>
      </c>
      <c r="D41" s="196"/>
      <c r="E41" s="113"/>
      <c r="F41" s="113"/>
      <c r="G41" s="113"/>
      <c r="H41" s="113"/>
      <c r="I41" s="113"/>
      <c r="J41" s="113"/>
      <c r="K41" s="113"/>
      <c r="L41" s="113"/>
      <c r="M41" s="113"/>
      <c r="N41" s="113"/>
      <c r="O41" s="113"/>
      <c r="P41" s="199"/>
      <c r="Q41" s="202">
        <f t="shared" si="3"/>
        <v>0</v>
      </c>
      <c r="R41" s="12"/>
    </row>
    <row r="42" spans="1:18" ht="15" customHeight="1" x14ac:dyDescent="0.25">
      <c r="B42" s="44" t="str">
        <f t="shared" si="2"/>
        <v/>
      </c>
      <c r="C42" s="148" t="str">
        <f t="shared" si="2"/>
        <v/>
      </c>
      <c r="D42" s="196"/>
      <c r="E42" s="113"/>
      <c r="F42" s="113"/>
      <c r="G42" s="113"/>
      <c r="H42" s="113"/>
      <c r="I42" s="113"/>
      <c r="J42" s="113"/>
      <c r="K42" s="113"/>
      <c r="L42" s="113"/>
      <c r="M42" s="113"/>
      <c r="N42" s="113"/>
      <c r="O42" s="113"/>
      <c r="P42" s="199"/>
      <c r="Q42" s="202">
        <f t="shared" si="3"/>
        <v>0</v>
      </c>
      <c r="R42" s="12"/>
    </row>
    <row r="43" spans="1:18" ht="15" customHeight="1" thickBot="1" x14ac:dyDescent="0.3">
      <c r="B43" s="46" t="str">
        <f t="shared" ref="B43:C43" si="4">IF(B26="","",B26)</f>
        <v/>
      </c>
      <c r="C43" s="149" t="str">
        <f t="shared" si="4"/>
        <v/>
      </c>
      <c r="D43" s="196"/>
      <c r="E43" s="113"/>
      <c r="F43" s="113"/>
      <c r="G43" s="113"/>
      <c r="H43" s="113"/>
      <c r="I43" s="113"/>
      <c r="J43" s="113"/>
      <c r="K43" s="113"/>
      <c r="L43" s="113"/>
      <c r="M43" s="113"/>
      <c r="N43" s="113"/>
      <c r="O43" s="113"/>
      <c r="P43" s="199"/>
      <c r="Q43" s="203">
        <f>SUM(D43:P43)</f>
        <v>0</v>
      </c>
      <c r="R43" s="12"/>
    </row>
    <row r="44" spans="1:18" s="1" customFormat="1" ht="18" customHeight="1" thickBot="1" x14ac:dyDescent="0.3">
      <c r="A44" s="12"/>
      <c r="B44" s="271" t="s">
        <v>1</v>
      </c>
      <c r="C44" s="272"/>
      <c r="D44" s="198">
        <f t="shared" ref="D44:K44" si="5">SUM(D34:D43)</f>
        <v>0</v>
      </c>
      <c r="E44" s="197">
        <f t="shared" si="5"/>
        <v>0</v>
      </c>
      <c r="F44" s="197">
        <f t="shared" si="5"/>
        <v>0</v>
      </c>
      <c r="G44" s="197">
        <f t="shared" si="5"/>
        <v>0</v>
      </c>
      <c r="H44" s="197">
        <f t="shared" si="5"/>
        <v>0</v>
      </c>
      <c r="I44" s="197">
        <f t="shared" si="5"/>
        <v>0</v>
      </c>
      <c r="J44" s="197">
        <f t="shared" si="5"/>
        <v>0</v>
      </c>
      <c r="K44" s="197">
        <f t="shared" si="5"/>
        <v>0</v>
      </c>
      <c r="L44" s="197">
        <f t="shared" ref="L44:Q44" si="6">SUM(L34:L43)</f>
        <v>0</v>
      </c>
      <c r="M44" s="197">
        <f t="shared" si="6"/>
        <v>0</v>
      </c>
      <c r="N44" s="197">
        <f t="shared" si="6"/>
        <v>0</v>
      </c>
      <c r="O44" s="197">
        <f t="shared" si="6"/>
        <v>0</v>
      </c>
      <c r="P44" s="200">
        <f t="shared" si="6"/>
        <v>0</v>
      </c>
      <c r="Q44" s="204">
        <f t="shared" si="6"/>
        <v>0</v>
      </c>
    </row>
    <row r="45" spans="1:18" s="71" customFormat="1" x14ac:dyDescent="0.25"/>
    <row r="46" spans="1:18" s="73" customFormat="1" x14ac:dyDescent="0.25"/>
    <row r="47" spans="1:18" s="73" customFormat="1" ht="15.75" x14ac:dyDescent="0.25">
      <c r="B47" s="5" t="s">
        <v>145</v>
      </c>
    </row>
    <row r="48" spans="1:18" s="73" customFormat="1" x14ac:dyDescent="0.25">
      <c r="B48" s="27" t="s">
        <v>146</v>
      </c>
    </row>
    <row r="49" spans="2:16" s="73" customFormat="1" ht="7.5" customHeight="1" x14ac:dyDescent="0.25">
      <c r="B49" s="1"/>
    </row>
    <row r="50" spans="2:16" s="73" customFormat="1" ht="25.5" customHeight="1" x14ac:dyDescent="0.25">
      <c r="B50" s="262" t="s">
        <v>0</v>
      </c>
      <c r="C50" s="263"/>
      <c r="D50" s="250" t="s">
        <v>103</v>
      </c>
      <c r="E50" s="250" t="s">
        <v>54</v>
      </c>
      <c r="F50" s="250" t="s">
        <v>8</v>
      </c>
      <c r="G50" s="250" t="s">
        <v>55</v>
      </c>
      <c r="H50" s="250" t="s">
        <v>56</v>
      </c>
      <c r="I50" s="250" t="s">
        <v>61</v>
      </c>
      <c r="J50" s="250" t="s">
        <v>57</v>
      </c>
      <c r="K50" s="250" t="s">
        <v>58</v>
      </c>
      <c r="L50" s="250" t="s">
        <v>59</v>
      </c>
      <c r="M50" s="250" t="s">
        <v>12</v>
      </c>
      <c r="N50" s="250" t="s">
        <v>13</v>
      </c>
      <c r="O50" s="250" t="s">
        <v>14</v>
      </c>
      <c r="P50" s="286" t="s">
        <v>60</v>
      </c>
    </row>
    <row r="51" spans="2:16" s="73" customFormat="1" ht="35.25" customHeight="1" x14ac:dyDescent="0.25">
      <c r="B51" s="41" t="s">
        <v>4</v>
      </c>
      <c r="C51" s="10" t="s">
        <v>2</v>
      </c>
      <c r="D51" s="251"/>
      <c r="E51" s="251"/>
      <c r="F51" s="251"/>
      <c r="G51" s="251"/>
      <c r="H51" s="251"/>
      <c r="I51" s="251"/>
      <c r="J51" s="251"/>
      <c r="K51" s="251"/>
      <c r="L51" s="251"/>
      <c r="M51" s="251"/>
      <c r="N51" s="251"/>
      <c r="O51" s="251"/>
      <c r="P51" s="287"/>
    </row>
    <row r="52" spans="2:16" s="73" customFormat="1" x14ac:dyDescent="0.25">
      <c r="B52" s="37" t="str">
        <f t="shared" ref="B52:C54" si="7">IF(B34="","",B34)</f>
        <v/>
      </c>
      <c r="C52" s="147" t="str">
        <f t="shared" si="7"/>
        <v/>
      </c>
      <c r="D52" s="205"/>
      <c r="E52" s="206"/>
      <c r="F52" s="206"/>
      <c r="G52" s="206"/>
      <c r="H52" s="206"/>
      <c r="I52" s="206"/>
      <c r="J52" s="206"/>
      <c r="K52" s="206"/>
      <c r="L52" s="206"/>
      <c r="M52" s="207"/>
      <c r="N52" s="206"/>
      <c r="O52" s="206"/>
      <c r="P52" s="208"/>
    </row>
    <row r="53" spans="2:16" s="73" customFormat="1" x14ac:dyDescent="0.25">
      <c r="B53" s="37" t="str">
        <f t="shared" si="7"/>
        <v/>
      </c>
      <c r="C53" s="148" t="str">
        <f t="shared" si="7"/>
        <v/>
      </c>
      <c r="D53" s="209"/>
      <c r="E53" s="207"/>
      <c r="F53" s="207"/>
      <c r="G53" s="207"/>
      <c r="H53" s="207"/>
      <c r="I53" s="207"/>
      <c r="J53" s="207"/>
      <c r="K53" s="207"/>
      <c r="L53" s="207"/>
      <c r="M53" s="207"/>
      <c r="N53" s="207"/>
      <c r="O53" s="207"/>
      <c r="P53" s="208"/>
    </row>
    <row r="54" spans="2:16" s="73" customFormat="1" x14ac:dyDescent="0.25">
      <c r="B54" s="37" t="str">
        <f t="shared" si="7"/>
        <v/>
      </c>
      <c r="C54" s="148" t="str">
        <f t="shared" si="7"/>
        <v/>
      </c>
      <c r="D54" s="209"/>
      <c r="E54" s="207"/>
      <c r="F54" s="207"/>
      <c r="G54" s="207"/>
      <c r="H54" s="207"/>
      <c r="I54" s="207"/>
      <c r="J54" s="207"/>
      <c r="K54" s="207"/>
      <c r="L54" s="207"/>
      <c r="M54" s="207"/>
      <c r="N54" s="207"/>
      <c r="O54" s="207"/>
      <c r="P54" s="208"/>
    </row>
    <row r="55" spans="2:16" s="73" customFormat="1" x14ac:dyDescent="0.25">
      <c r="B55" s="37" t="str">
        <f>IF(B37="","",B37)</f>
        <v/>
      </c>
      <c r="C55" s="148" t="str">
        <f t="shared" ref="C55:C60" si="8">IF(C37="","",C37)</f>
        <v/>
      </c>
      <c r="D55" s="209"/>
      <c r="E55" s="207"/>
      <c r="F55" s="207"/>
      <c r="G55" s="207"/>
      <c r="H55" s="207"/>
      <c r="I55" s="207"/>
      <c r="J55" s="207"/>
      <c r="K55" s="207"/>
      <c r="L55" s="207"/>
      <c r="M55" s="207"/>
      <c r="N55" s="207"/>
      <c r="O55" s="207"/>
      <c r="P55" s="208"/>
    </row>
    <row r="56" spans="2:16" s="106" customFormat="1" x14ac:dyDescent="0.25">
      <c r="B56" s="37" t="str">
        <f t="shared" ref="B56:B60" si="9">IF(B38="","",B38)</f>
        <v/>
      </c>
      <c r="C56" s="148" t="str">
        <f t="shared" si="8"/>
        <v/>
      </c>
      <c r="D56" s="209"/>
      <c r="E56" s="207"/>
      <c r="F56" s="207"/>
      <c r="G56" s="207"/>
      <c r="H56" s="207"/>
      <c r="I56" s="207"/>
      <c r="J56" s="207"/>
      <c r="K56" s="207"/>
      <c r="L56" s="207"/>
      <c r="M56" s="207"/>
      <c r="N56" s="207"/>
      <c r="O56" s="207"/>
      <c r="P56" s="208"/>
    </row>
    <row r="57" spans="2:16" s="106" customFormat="1" x14ac:dyDescent="0.25">
      <c r="B57" s="37" t="str">
        <f t="shared" si="9"/>
        <v/>
      </c>
      <c r="C57" s="148" t="str">
        <f t="shared" si="8"/>
        <v/>
      </c>
      <c r="D57" s="209"/>
      <c r="E57" s="207"/>
      <c r="F57" s="207"/>
      <c r="G57" s="207"/>
      <c r="H57" s="207"/>
      <c r="I57" s="207"/>
      <c r="J57" s="207"/>
      <c r="K57" s="207"/>
      <c r="L57" s="207"/>
      <c r="M57" s="207"/>
      <c r="N57" s="207"/>
      <c r="O57" s="207"/>
      <c r="P57" s="208"/>
    </row>
    <row r="58" spans="2:16" s="106" customFormat="1" x14ac:dyDescent="0.25">
      <c r="B58" s="37" t="str">
        <f t="shared" si="9"/>
        <v/>
      </c>
      <c r="C58" s="148" t="str">
        <f t="shared" si="8"/>
        <v/>
      </c>
      <c r="D58" s="209"/>
      <c r="E58" s="207"/>
      <c r="F58" s="207"/>
      <c r="G58" s="207"/>
      <c r="H58" s="207"/>
      <c r="I58" s="207"/>
      <c r="J58" s="207"/>
      <c r="K58" s="207"/>
      <c r="L58" s="207"/>
      <c r="M58" s="207"/>
      <c r="N58" s="207"/>
      <c r="O58" s="207"/>
      <c r="P58" s="208"/>
    </row>
    <row r="59" spans="2:16" s="106" customFormat="1" x14ac:dyDescent="0.25">
      <c r="B59" s="37" t="str">
        <f t="shared" si="9"/>
        <v/>
      </c>
      <c r="C59" s="148" t="str">
        <f t="shared" si="8"/>
        <v/>
      </c>
      <c r="D59" s="209"/>
      <c r="E59" s="207"/>
      <c r="F59" s="207"/>
      <c r="G59" s="207"/>
      <c r="H59" s="207"/>
      <c r="I59" s="207"/>
      <c r="J59" s="207"/>
      <c r="K59" s="207"/>
      <c r="L59" s="207"/>
      <c r="M59" s="207"/>
      <c r="N59" s="207"/>
      <c r="O59" s="207"/>
      <c r="P59" s="208"/>
    </row>
    <row r="60" spans="2:16" s="106" customFormat="1" x14ac:dyDescent="0.25">
      <c r="B60" s="37" t="str">
        <f t="shared" si="9"/>
        <v/>
      </c>
      <c r="C60" s="148" t="str">
        <f t="shared" si="8"/>
        <v/>
      </c>
      <c r="D60" s="209"/>
      <c r="E60" s="207"/>
      <c r="F60" s="207"/>
      <c r="G60" s="207"/>
      <c r="H60" s="207"/>
      <c r="I60" s="207"/>
      <c r="J60" s="207"/>
      <c r="K60" s="207"/>
      <c r="L60" s="207"/>
      <c r="M60" s="207"/>
      <c r="N60" s="207"/>
      <c r="O60" s="207"/>
      <c r="P60" s="208"/>
    </row>
    <row r="61" spans="2:16" s="73" customFormat="1" x14ac:dyDescent="0.25">
      <c r="B61" s="39" t="str">
        <f t="shared" ref="B61:C61" si="10">IF(B43="","",B43)</f>
        <v/>
      </c>
      <c r="C61" s="149" t="str">
        <f t="shared" si="10"/>
        <v/>
      </c>
      <c r="D61" s="210"/>
      <c r="E61" s="211"/>
      <c r="F61" s="211"/>
      <c r="G61" s="211"/>
      <c r="H61" s="211"/>
      <c r="I61" s="211"/>
      <c r="J61" s="211"/>
      <c r="K61" s="211"/>
      <c r="L61" s="211"/>
      <c r="M61" s="211"/>
      <c r="N61" s="211"/>
      <c r="O61" s="211"/>
      <c r="P61" s="212"/>
    </row>
    <row r="62" spans="2:16" s="73" customFormat="1" x14ac:dyDescent="0.25"/>
    <row r="63" spans="2:16" s="73" customFormat="1" x14ac:dyDescent="0.25"/>
    <row r="64" spans="2:16" s="1" customFormat="1" x14ac:dyDescent="0.25"/>
    <row r="65" spans="1:12" s="1" customFormat="1" ht="15" x14ac:dyDescent="0.25">
      <c r="K65" s="48"/>
      <c r="L65" s="48"/>
    </row>
    <row r="66" spans="1:12" s="1" customFormat="1" ht="15" x14ac:dyDescent="0.25">
      <c r="D66" s="54"/>
      <c r="K66" s="48"/>
      <c r="L66" s="48"/>
    </row>
    <row r="67" spans="1:12" s="1" customFormat="1" ht="18.75" customHeight="1" x14ac:dyDescent="0.25">
      <c r="K67" s="48"/>
      <c r="L67" s="48"/>
    </row>
    <row r="68" spans="1:12" s="1" customFormat="1" ht="15" x14ac:dyDescent="0.25">
      <c r="K68" s="48"/>
      <c r="L68" s="48"/>
    </row>
    <row r="69" spans="1:12" s="1" customFormat="1" x14ac:dyDescent="0.25"/>
    <row r="70" spans="1:12" s="1" customFormat="1" x14ac:dyDescent="0.25"/>
    <row r="71" spans="1:12" s="1" customFormat="1" x14ac:dyDescent="0.25"/>
    <row r="72" spans="1:12" s="1" customFormat="1" x14ac:dyDescent="0.25"/>
    <row r="73" spans="1:12" s="1" customFormat="1" x14ac:dyDescent="0.25"/>
    <row r="74" spans="1:12" s="1" customFormat="1" x14ac:dyDescent="0.25"/>
    <row r="75" spans="1:12" s="1" customFormat="1" x14ac:dyDescent="0.25"/>
    <row r="76" spans="1:12" s="1" customFormat="1" x14ac:dyDescent="0.25"/>
    <row r="77" spans="1:12" s="1" customFormat="1" x14ac:dyDescent="0.25"/>
    <row r="78" spans="1:12" s="1" customFormat="1" x14ac:dyDescent="0.25">
      <c r="A78" s="12"/>
    </row>
    <row r="79" spans="1:12" s="1" customFormat="1" x14ac:dyDescent="0.25">
      <c r="A79" s="12"/>
    </row>
    <row r="80" spans="1:12" s="1" customFormat="1" x14ac:dyDescent="0.25">
      <c r="A80" s="12"/>
    </row>
    <row r="81" spans="1:1" s="1" customFormat="1" x14ac:dyDescent="0.25">
      <c r="A81" s="12"/>
    </row>
    <row r="82" spans="1:1" s="1" customFormat="1" x14ac:dyDescent="0.25">
      <c r="A82" s="12"/>
    </row>
    <row r="83" spans="1:1" s="1" customFormat="1" x14ac:dyDescent="0.25">
      <c r="A83" s="12"/>
    </row>
    <row r="84" spans="1:1" s="1" customFormat="1" x14ac:dyDescent="0.25">
      <c r="A84" s="12"/>
    </row>
    <row r="85" spans="1:1" s="1" customFormat="1" x14ac:dyDescent="0.25">
      <c r="A85" s="12"/>
    </row>
    <row r="86" spans="1:1" s="1" customFormat="1" x14ac:dyDescent="0.25">
      <c r="A86" s="12"/>
    </row>
    <row r="87" spans="1:1" s="1" customFormat="1" x14ac:dyDescent="0.25">
      <c r="A87" s="12"/>
    </row>
    <row r="88" spans="1:1" s="1" customFormat="1" x14ac:dyDescent="0.25">
      <c r="A88" s="12"/>
    </row>
    <row r="89" spans="1:1" s="1" customFormat="1" x14ac:dyDescent="0.25">
      <c r="A89" s="12"/>
    </row>
    <row r="90" spans="1:1" s="1" customFormat="1" x14ac:dyDescent="0.25">
      <c r="A90" s="12"/>
    </row>
    <row r="91" spans="1:1" s="1" customFormat="1" x14ac:dyDescent="0.25">
      <c r="A91" s="12"/>
    </row>
    <row r="92" spans="1:1" s="1" customFormat="1" x14ac:dyDescent="0.25">
      <c r="A92" s="12"/>
    </row>
    <row r="93" spans="1:1" s="1" customFormat="1" x14ac:dyDescent="0.25">
      <c r="A93" s="12"/>
    </row>
    <row r="94" spans="1:1" s="1" customFormat="1" x14ac:dyDescent="0.25">
      <c r="A94" s="12"/>
    </row>
    <row r="95" spans="1:1" s="1" customFormat="1" x14ac:dyDescent="0.25">
      <c r="A95" s="12"/>
    </row>
    <row r="96" spans="1:1" s="1" customFormat="1" x14ac:dyDescent="0.25">
      <c r="A96" s="12"/>
    </row>
    <row r="97" spans="1:1" s="1" customFormat="1" x14ac:dyDescent="0.25">
      <c r="A97" s="12"/>
    </row>
    <row r="98" spans="1:1" s="1" customFormat="1" x14ac:dyDescent="0.25">
      <c r="A98" s="12"/>
    </row>
    <row r="99" spans="1:1" s="1" customFormat="1" x14ac:dyDescent="0.25">
      <c r="A99" s="12"/>
    </row>
    <row r="100" spans="1:1" s="1" customFormat="1" x14ac:dyDescent="0.25">
      <c r="A100" s="12"/>
    </row>
  </sheetData>
  <sheetProtection algorithmName="SHA-512" hashValue="Lcgd6n0THuH6wDeN/0JY3mUhZJuFbHp2O2tGEhbdT1awKH0dnGw1bmWbHGkqxmxRE8IjzS1fZZjndU7zF+Vbrw==" saltValue="bI6Y/WuOudsYatR8eqsVQA==" spinCount="100000" sheet="1" objects="1" scenarios="1" insertColumns="0" insertRows="0" deleteColumns="0" deleteRows="0"/>
  <mergeCells count="38">
    <mergeCell ref="L50:L51"/>
    <mergeCell ref="M50:M51"/>
    <mergeCell ref="N50:N51"/>
    <mergeCell ref="O50:O51"/>
    <mergeCell ref="P50:P51"/>
    <mergeCell ref="G50:G51"/>
    <mergeCell ref="H50:H51"/>
    <mergeCell ref="I50:I51"/>
    <mergeCell ref="J50:J51"/>
    <mergeCell ref="K50:K51"/>
    <mergeCell ref="C8:F8"/>
    <mergeCell ref="B15:C15"/>
    <mergeCell ref="B50:C50"/>
    <mergeCell ref="D50:D51"/>
    <mergeCell ref="E50:E51"/>
    <mergeCell ref="F50:F51"/>
    <mergeCell ref="B32:C32"/>
    <mergeCell ref="D32:D33"/>
    <mergeCell ref="E32:E33"/>
    <mergeCell ref="B44:C44"/>
    <mergeCell ref="B27:C27"/>
    <mergeCell ref="G32:G33"/>
    <mergeCell ref="F32:F33"/>
    <mergeCell ref="Q32:Q33"/>
    <mergeCell ref="L32:L33"/>
    <mergeCell ref="M32:M33"/>
    <mergeCell ref="N32:N33"/>
    <mergeCell ref="O32:O33"/>
    <mergeCell ref="H32:H33"/>
    <mergeCell ref="I32:I33"/>
    <mergeCell ref="J32:J33"/>
    <mergeCell ref="K32:K33"/>
    <mergeCell ref="P32:P33"/>
    <mergeCell ref="B1:O1"/>
    <mergeCell ref="A3:O3"/>
    <mergeCell ref="A5:O5"/>
    <mergeCell ref="B6:O6"/>
    <mergeCell ref="B7:O7"/>
  </mergeCells>
  <pageMargins left="0.43307086614173229" right="0.43307086614173229" top="0.39370078740157483" bottom="0.39370078740157483" header="0.31496062992125984" footer="0.31496062992125984"/>
  <pageSetup paperSize="9" scale="52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562F95-BCEB-4525-A349-C12168026B94}">
  <sheetPr>
    <pageSetUpPr fitToPage="1"/>
  </sheetPr>
  <dimension ref="A1:AC23"/>
  <sheetViews>
    <sheetView showGridLines="0" topLeftCell="B1" zoomScaleNormal="100" workbookViewId="0">
      <selection activeCell="G11" sqref="G11"/>
    </sheetView>
  </sheetViews>
  <sheetFormatPr baseColWidth="10" defaultRowHeight="12.75" x14ac:dyDescent="0.25"/>
  <cols>
    <col min="1" max="1" width="11.42578125" style="12" hidden="1" customWidth="1"/>
    <col min="2" max="2" width="23.140625" style="12" bestFit="1" customWidth="1"/>
    <col min="3" max="3" width="13.7109375" style="12" customWidth="1"/>
    <col min="4" max="4" width="23.85546875" style="12" customWidth="1"/>
    <col min="5" max="5" width="12.42578125" style="12" customWidth="1"/>
    <col min="6" max="6" width="16" style="12" customWidth="1"/>
    <col min="7" max="8" width="15.140625" style="12" customWidth="1"/>
    <col min="9" max="9" width="12.140625" style="12" customWidth="1"/>
    <col min="10" max="10" width="14.28515625" style="12" customWidth="1"/>
    <col min="11" max="11" width="12" style="12" customWidth="1"/>
    <col min="12" max="13" width="12.28515625" style="12" customWidth="1"/>
    <col min="14" max="14" width="12.7109375" style="1" customWidth="1"/>
    <col min="15" max="15" width="13" style="1" customWidth="1"/>
    <col min="16" max="16" width="11.5703125" style="1" customWidth="1"/>
    <col min="17" max="17" width="14.7109375" style="1" customWidth="1"/>
    <col min="18" max="18" width="13.42578125" style="1" customWidth="1"/>
    <col min="19" max="29" width="11.42578125" style="1"/>
    <col min="30" max="16384" width="11.42578125" style="12"/>
  </cols>
  <sheetData>
    <row r="1" spans="1:29" s="1" customFormat="1" ht="26.25" x14ac:dyDescent="0.25">
      <c r="B1" s="231" t="s">
        <v>24</v>
      </c>
      <c r="C1" s="231"/>
      <c r="D1" s="231"/>
      <c r="E1" s="231"/>
      <c r="F1" s="231"/>
      <c r="G1" s="231"/>
      <c r="H1" s="231"/>
      <c r="I1" s="231"/>
      <c r="J1" s="231"/>
      <c r="K1" s="231"/>
      <c r="L1" s="231"/>
      <c r="M1" s="231"/>
      <c r="N1" s="231"/>
      <c r="O1" s="231"/>
    </row>
    <row r="2" spans="1:29" s="1" customFormat="1" x14ac:dyDescent="0.25"/>
    <row r="3" spans="1:29" s="1" customFormat="1" ht="15" customHeight="1" x14ac:dyDescent="0.25">
      <c r="A3" s="232" t="s">
        <v>32</v>
      </c>
      <c r="B3" s="232"/>
      <c r="C3" s="232"/>
      <c r="D3" s="232"/>
      <c r="E3" s="232"/>
      <c r="F3" s="232"/>
      <c r="G3" s="232"/>
      <c r="H3" s="232"/>
      <c r="I3" s="232"/>
      <c r="J3" s="232"/>
      <c r="K3" s="232"/>
      <c r="L3" s="232"/>
      <c r="M3" s="232"/>
      <c r="N3" s="232"/>
      <c r="O3" s="232"/>
    </row>
    <row r="4" spans="1:29" s="1" customFormat="1" ht="6" customHeight="1" x14ac:dyDescent="0.25">
      <c r="A4" s="213"/>
      <c r="B4" s="213"/>
      <c r="C4" s="213"/>
      <c r="D4" s="213"/>
      <c r="E4" s="213"/>
      <c r="F4" s="213"/>
      <c r="G4" s="213"/>
      <c r="H4" s="213"/>
      <c r="I4" s="213"/>
      <c r="J4" s="213"/>
      <c r="K4" s="213"/>
      <c r="L4" s="213"/>
      <c r="M4" s="213"/>
    </row>
    <row r="5" spans="1:29" s="1" customFormat="1" ht="15" customHeight="1" x14ac:dyDescent="0.25">
      <c r="A5" s="232" t="s">
        <v>144</v>
      </c>
      <c r="B5" s="232"/>
      <c r="C5" s="232"/>
      <c r="D5" s="232"/>
      <c r="E5" s="232"/>
      <c r="F5" s="232"/>
      <c r="G5" s="232"/>
      <c r="H5" s="232"/>
      <c r="I5" s="232"/>
      <c r="J5" s="232"/>
      <c r="K5" s="232"/>
      <c r="L5" s="232"/>
      <c r="M5" s="232"/>
      <c r="N5" s="232"/>
      <c r="O5" s="232"/>
    </row>
    <row r="6" spans="1:29" s="1" customFormat="1" ht="15" customHeight="1" x14ac:dyDescent="0.25">
      <c r="A6" s="213"/>
      <c r="B6" s="232" t="s">
        <v>151</v>
      </c>
      <c r="C6" s="232"/>
      <c r="D6" s="232"/>
      <c r="E6" s="232"/>
      <c r="F6" s="232"/>
      <c r="G6" s="232"/>
      <c r="H6" s="232"/>
      <c r="I6" s="232"/>
      <c r="J6" s="232"/>
      <c r="K6" s="232"/>
      <c r="L6" s="232"/>
      <c r="M6" s="232"/>
      <c r="N6" s="232"/>
      <c r="O6" s="232"/>
    </row>
    <row r="7" spans="1:29" s="1" customFormat="1" ht="15" customHeight="1" x14ac:dyDescent="0.25">
      <c r="B7" s="233" t="s">
        <v>143</v>
      </c>
      <c r="C7" s="233"/>
      <c r="D7" s="233"/>
      <c r="E7" s="233"/>
      <c r="F7" s="233"/>
      <c r="G7" s="233"/>
      <c r="H7" s="233"/>
      <c r="I7" s="233"/>
      <c r="J7" s="233"/>
      <c r="K7" s="233"/>
      <c r="L7" s="233"/>
      <c r="M7" s="233"/>
      <c r="N7" s="233"/>
      <c r="O7" s="233"/>
    </row>
    <row r="8" spans="1:29" s="1" customFormat="1" ht="15" customHeight="1" x14ac:dyDescent="0.25">
      <c r="B8" s="214"/>
      <c r="C8" s="214"/>
      <c r="D8" s="214"/>
      <c r="E8" s="214"/>
      <c r="F8" s="214"/>
      <c r="G8" s="214"/>
      <c r="H8" s="214"/>
      <c r="I8" s="214"/>
      <c r="J8" s="214"/>
      <c r="K8" s="214"/>
      <c r="L8" s="214"/>
      <c r="M8" s="214"/>
      <c r="N8" s="214"/>
      <c r="O8" s="214"/>
    </row>
    <row r="9" spans="1:29" s="1" customFormat="1" x14ac:dyDescent="0.25"/>
    <row r="10" spans="1:29" ht="18.75" customHeight="1" x14ac:dyDescent="0.25">
      <c r="B10" s="219" t="s">
        <v>148</v>
      </c>
      <c r="C10" s="220">
        <f>'Calcul haies'!S66</f>
        <v>0</v>
      </c>
      <c r="D10" s="193"/>
      <c r="E10" s="1"/>
      <c r="F10" s="1"/>
      <c r="G10" s="1"/>
      <c r="H10" s="1"/>
      <c r="I10" s="1"/>
      <c r="J10" s="1"/>
      <c r="K10" s="1"/>
      <c r="L10" s="1"/>
      <c r="M10" s="1"/>
      <c r="X10" s="12"/>
      <c r="Y10" s="12"/>
      <c r="Z10" s="12"/>
      <c r="AA10" s="12"/>
      <c r="AB10" s="12"/>
      <c r="AC10" s="12"/>
    </row>
    <row r="11" spans="1:29" ht="21" customHeight="1" x14ac:dyDescent="0.25">
      <c r="B11" s="219" t="s">
        <v>149</v>
      </c>
      <c r="C11" s="220">
        <f>'Calcul alignement d''arbres'!M63</f>
        <v>0</v>
      </c>
      <c r="D11" s="193"/>
      <c r="E11" s="1"/>
      <c r="F11" s="1"/>
      <c r="G11" s="1"/>
      <c r="H11" s="1"/>
      <c r="I11" s="1"/>
      <c r="J11" s="1"/>
      <c r="K11" s="1"/>
      <c r="L11" s="1"/>
      <c r="M11" s="1"/>
      <c r="X11" s="12"/>
      <c r="Y11" s="12"/>
      <c r="Z11" s="12"/>
      <c r="AA11" s="12"/>
      <c r="AB11" s="12"/>
      <c r="AC11" s="12"/>
    </row>
    <row r="12" spans="1:29" ht="19.5" customHeight="1" x14ac:dyDescent="0.25">
      <c r="B12" s="219" t="s">
        <v>152</v>
      </c>
      <c r="C12" s="220">
        <f>'Calcul bouchons marnais'!M64</f>
        <v>0</v>
      </c>
      <c r="D12" s="193"/>
      <c r="E12" s="1"/>
      <c r="F12" s="1"/>
      <c r="G12" s="1"/>
      <c r="H12" s="1"/>
      <c r="I12" s="1"/>
      <c r="J12" s="1"/>
      <c r="K12" s="1"/>
      <c r="L12" s="1"/>
      <c r="M12" s="1"/>
      <c r="X12" s="12"/>
      <c r="Y12" s="12"/>
      <c r="Z12" s="12"/>
      <c r="AA12" s="12"/>
      <c r="AB12" s="12"/>
      <c r="AC12" s="12"/>
    </row>
    <row r="13" spans="1:29" ht="18" customHeight="1" thickBot="1" x14ac:dyDescent="0.3">
      <c r="B13" s="221" t="s">
        <v>150</v>
      </c>
      <c r="C13" s="222">
        <f>'Régénération naturelle assistée'!Q44</f>
        <v>0</v>
      </c>
      <c r="D13" s="193"/>
      <c r="E13" s="1"/>
      <c r="F13" s="1"/>
      <c r="G13" s="1"/>
      <c r="H13" s="1"/>
      <c r="I13" s="1"/>
      <c r="J13" s="1"/>
      <c r="K13" s="1"/>
      <c r="L13" s="1"/>
      <c r="M13" s="1"/>
      <c r="X13" s="12"/>
      <c r="Y13" s="12"/>
      <c r="Z13" s="12"/>
      <c r="AA13" s="12"/>
      <c r="AB13" s="12"/>
      <c r="AC13" s="12"/>
    </row>
    <row r="14" spans="1:29" s="25" customFormat="1" ht="18" customHeight="1" thickBot="1" x14ac:dyDescent="0.3">
      <c r="B14" s="223" t="s">
        <v>153</v>
      </c>
      <c r="C14" s="224">
        <f>SUM(C10:C13)</f>
        <v>0</v>
      </c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</row>
    <row r="15" spans="1:29" s="1" customFormat="1" x14ac:dyDescent="0.25">
      <c r="A15" s="12"/>
    </row>
    <row r="16" spans="1:29" s="1" customFormat="1" x14ac:dyDescent="0.25">
      <c r="A16" s="12"/>
    </row>
    <row r="17" spans="1:1" s="1" customFormat="1" x14ac:dyDescent="0.25">
      <c r="A17" s="12"/>
    </row>
    <row r="18" spans="1:1" s="1" customFormat="1" x14ac:dyDescent="0.25">
      <c r="A18" s="12"/>
    </row>
    <row r="19" spans="1:1" s="1" customFormat="1" x14ac:dyDescent="0.25">
      <c r="A19" s="12"/>
    </row>
    <row r="20" spans="1:1" s="1" customFormat="1" x14ac:dyDescent="0.25">
      <c r="A20" s="12"/>
    </row>
    <row r="21" spans="1:1" s="1" customFormat="1" x14ac:dyDescent="0.25">
      <c r="A21" s="12"/>
    </row>
    <row r="22" spans="1:1" s="1" customFormat="1" x14ac:dyDescent="0.25">
      <c r="A22" s="12"/>
    </row>
    <row r="23" spans="1:1" s="1" customFormat="1" x14ac:dyDescent="0.25">
      <c r="A23" s="12"/>
    </row>
  </sheetData>
  <sheetProtection algorithmName="SHA-512" hashValue="eYL6AMkvc+St1hfrXXaeaGyU4iydwaxD1y2D77w542xmbh6r/Tz4j0rdgsRXmOB60o28ETeOUroBsNhu7fye2Q==" saltValue="uS1NTh3uAsTs3CsQvqzxXg==" spinCount="100000" sheet="1" objects="1" scenarios="1" selectLockedCells="1" selectUnlockedCells="1"/>
  <mergeCells count="5">
    <mergeCell ref="B1:O1"/>
    <mergeCell ref="A3:O3"/>
    <mergeCell ref="A5:O5"/>
    <mergeCell ref="B6:O6"/>
    <mergeCell ref="B7:O7"/>
  </mergeCells>
  <pageMargins left="0.43307086614173229" right="0.43307086614173229" top="0.39370078740157483" bottom="0.39370078740157483" header="0.31496062992125984" footer="0.31496062992125984"/>
  <pageSetup paperSize="9" scale="5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6</vt:i4>
      </vt:variant>
      <vt:variant>
        <vt:lpstr>Plages nommées</vt:lpstr>
      </vt:variant>
      <vt:variant>
        <vt:i4>6</vt:i4>
      </vt:variant>
    </vt:vector>
  </HeadingPairs>
  <TitlesOfParts>
    <vt:vector size="12" baseType="lpstr">
      <vt:lpstr>Barèmes</vt:lpstr>
      <vt:lpstr>Calcul haies</vt:lpstr>
      <vt:lpstr>Calcul alignement d'arbres</vt:lpstr>
      <vt:lpstr>Calcul bouchons marnais</vt:lpstr>
      <vt:lpstr>Régénération naturelle assistée</vt:lpstr>
      <vt:lpstr>TOTAL</vt:lpstr>
      <vt:lpstr>Barèmes!Zone_d_impression</vt:lpstr>
      <vt:lpstr>'Calcul alignement d''arbres'!Zone_d_impression</vt:lpstr>
      <vt:lpstr>'Calcul bouchons marnais'!Zone_d_impression</vt:lpstr>
      <vt:lpstr>'Calcul haies'!Zone_d_impression</vt:lpstr>
      <vt:lpstr>'Régénération naturelle assistée'!Zone_d_impression</vt:lpstr>
      <vt:lpstr>TOTAL!Zone_d_impression</vt:lpstr>
    </vt:vector>
  </TitlesOfParts>
  <Company>Ministère de l'Agriculture et de l'Alimentation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aurelie.sampere</dc:creator>
  <cp:lastModifiedBy>aurelie.sampere</cp:lastModifiedBy>
  <cp:lastPrinted>2021-06-16T07:05:18Z</cp:lastPrinted>
  <dcterms:created xsi:type="dcterms:W3CDTF">2021-04-30T16:40:08Z</dcterms:created>
  <dcterms:modified xsi:type="dcterms:W3CDTF">2025-07-01T13:29:09Z</dcterms:modified>
</cp:coreProperties>
</file>