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2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3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/>
  <mc:AlternateContent xmlns:mc="http://schemas.openxmlformats.org/markup-compatibility/2006">
    <mc:Choice Requires="x15">
      <x15ac:absPath xmlns:x15ac="http://schemas.microsoft.com/office/spreadsheetml/2010/11/ac" url="J:\SRISE\10_Etudes\14_Emploi\2024\ETF\Redaction\"/>
    </mc:Choice>
  </mc:AlternateContent>
  <xr:revisionPtr revIDLastSave="0" documentId="13_ncr:1_{EC3A96FC-0AEF-4F1D-8B55-3664810D0A9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ocalisation_ETF" sheetId="14" r:id="rId1"/>
    <sheet name="evolution_chefs_ETF" sheetId="1" r:id="rId2"/>
    <sheet name="evolution_chefs_ETF_par_sexe" sheetId="2" r:id="rId3"/>
    <sheet name="age_chefs_ETF_2023" sheetId="3" r:id="rId4"/>
    <sheet name="installes_sortants_ETF" sheetId="6" r:id="rId5"/>
    <sheet name="age_sortants" sheetId="8" r:id="rId6"/>
    <sheet name="forme_juridique_ETF" sheetId="7" r:id="rId7"/>
    <sheet name="ETF_employeuses" sheetId="9" r:id="rId8"/>
    <sheet name="salaries_ratio_HF" sheetId="10" r:id="rId9"/>
    <sheet name="age_salariés" sheetId="11" r:id="rId10"/>
    <sheet name="ratio_CDD_CDI" sheetId="12" r:id="rId11"/>
    <sheet name="duree_CDD" sheetId="13" r:id="rId12"/>
  </sheets>
  <definedNames>
    <definedName name="_xlnm._FilterDatabase" localSheetId="2" hidden="1">evolution_chefs_ETF_par_sexe!$N$2:$O$13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9" i="14" l="1"/>
  <c r="D19" i="14"/>
  <c r="C19" i="14"/>
  <c r="D23" i="11"/>
  <c r="D24" i="11"/>
  <c r="D25" i="11"/>
  <c r="D26" i="11"/>
  <c r="D27" i="11"/>
  <c r="D28" i="11"/>
  <c r="D29" i="11"/>
  <c r="D30" i="11"/>
  <c r="D31" i="11"/>
  <c r="D32" i="11"/>
  <c r="D33" i="11"/>
  <c r="D22" i="11"/>
  <c r="B10" i="10" l="1"/>
  <c r="C10" i="10"/>
  <c r="C9" i="10" s="1"/>
  <c r="D10" i="10"/>
  <c r="E10" i="10"/>
  <c r="F10" i="10"/>
  <c r="G10" i="10"/>
  <c r="G9" i="10" s="1"/>
  <c r="H10" i="10"/>
  <c r="I10" i="10"/>
  <c r="I9" i="10" s="1"/>
  <c r="J10" i="10"/>
  <c r="K10" i="10"/>
  <c r="L10" i="10"/>
  <c r="D9" i="10"/>
  <c r="J9" i="10"/>
  <c r="L9" i="10"/>
  <c r="M9" i="9"/>
  <c r="L9" i="9"/>
  <c r="K9" i="9"/>
  <c r="J9" i="9"/>
  <c r="I9" i="9"/>
  <c r="H9" i="9"/>
  <c r="G9" i="9"/>
  <c r="F9" i="9"/>
  <c r="E9" i="9"/>
  <c r="D9" i="9"/>
  <c r="C9" i="9"/>
  <c r="B9" i="9"/>
  <c r="B9" i="10" l="1"/>
  <c r="H9" i="10"/>
  <c r="F9" i="10"/>
  <c r="E9" i="10"/>
  <c r="K9" i="10"/>
  <c r="D24" i="8" l="1"/>
  <c r="D25" i="8"/>
  <c r="D26" i="8"/>
  <c r="D27" i="8"/>
  <c r="D28" i="8"/>
  <c r="D29" i="8"/>
  <c r="D30" i="8"/>
  <c r="D31" i="8"/>
  <c r="D32" i="8"/>
  <c r="D33" i="8"/>
  <c r="D34" i="8"/>
  <c r="B18" i="1" l="1"/>
  <c r="C18" i="1"/>
  <c r="D18" i="1"/>
  <c r="E18" i="1"/>
  <c r="F18" i="1"/>
  <c r="G18" i="1"/>
  <c r="H18" i="1"/>
  <c r="I18" i="1"/>
  <c r="J18" i="1"/>
  <c r="K18" i="1"/>
  <c r="L18" i="1"/>
  <c r="B19" i="1"/>
  <c r="C19" i="1"/>
  <c r="D19" i="1"/>
  <c r="E19" i="1"/>
  <c r="F19" i="1"/>
  <c r="G19" i="1"/>
  <c r="H19" i="1"/>
  <c r="I19" i="1"/>
  <c r="J19" i="1"/>
  <c r="K19" i="1"/>
  <c r="L19" i="1"/>
  <c r="B20" i="1"/>
  <c r="C20" i="1"/>
  <c r="D20" i="1"/>
  <c r="E20" i="1"/>
  <c r="F20" i="1"/>
  <c r="G20" i="1"/>
  <c r="H20" i="1"/>
  <c r="I20" i="1"/>
  <c r="J20" i="1"/>
  <c r="K20" i="1"/>
  <c r="L20" i="1"/>
  <c r="C10" i="6" l="1"/>
  <c r="D10" i="6"/>
  <c r="E10" i="6"/>
  <c r="F10" i="6"/>
  <c r="G10" i="6"/>
  <c r="H10" i="6"/>
  <c r="I10" i="6"/>
  <c r="J10" i="6"/>
  <c r="K10" i="6"/>
  <c r="L10" i="6"/>
  <c r="B10" i="6"/>
  <c r="L32" i="1"/>
  <c r="K32" i="1"/>
  <c r="J32" i="1"/>
  <c r="I32" i="1"/>
  <c r="H32" i="1"/>
  <c r="G32" i="1"/>
  <c r="F32" i="1"/>
  <c r="E32" i="1"/>
  <c r="D32" i="1"/>
  <c r="C32" i="1"/>
  <c r="B32" i="1"/>
  <c r="B26" i="1"/>
  <c r="C26" i="1"/>
  <c r="D26" i="1"/>
  <c r="E26" i="1"/>
  <c r="F26" i="1"/>
  <c r="G26" i="1"/>
  <c r="H26" i="1"/>
  <c r="I26" i="1"/>
  <c r="J26" i="1"/>
  <c r="K26" i="1"/>
  <c r="L26" i="1"/>
</calcChain>
</file>

<file path=xl/sharedStrings.xml><?xml version="1.0" encoding="utf-8"?>
<sst xmlns="http://schemas.openxmlformats.org/spreadsheetml/2006/main" count="185" uniqueCount="109">
  <si>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</si>
  <si>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</si>
  <si>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</si>
  <si>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</si>
  <si>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</si>
  <si>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</si>
  <si>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</si>
  <si>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</si>
  <si>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</si>
  <si>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</si>
  <si>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</si>
  <si>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</si>
  <si>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Sylviculture</t>
  </si>
  <si>
    <t>Moins de 25 ans</t>
  </si>
  <si>
    <t>de 26 à 30 ans</t>
  </si>
  <si>
    <t>de 31 à 35 ans</t>
  </si>
  <si>
    <t>de 36 à 40 ans</t>
  </si>
  <si>
    <t>de 41 à 45 ans</t>
  </si>
  <si>
    <t>de 46 à 50 ans</t>
  </si>
  <si>
    <t>de 51 à 55 ans</t>
  </si>
  <si>
    <t>de 56 à 60 ans</t>
  </si>
  <si>
    <t>de 61 à 65 ans</t>
  </si>
  <si>
    <t>de 66 à 70 ans</t>
  </si>
  <si>
    <t>Total</t>
  </si>
  <si>
    <t>Nombre d'exploitants</t>
  </si>
  <si>
    <t>Plus de 70 ans</t>
  </si>
  <si>
    <t>Sortants</t>
  </si>
  <si>
    <t>Installés</t>
  </si>
  <si>
    <t>Non cotisants solidaires</t>
  </si>
  <si>
    <t>Cotisants solidaires</t>
  </si>
  <si>
    <t>ETF Sylvicole</t>
  </si>
  <si>
    <t xml:space="preserve">Évolution du nombre d’exploitants non-salariés dans les entreprises de travaux forestiers et de sylviculture </t>
  </si>
  <si>
    <t>Champs : Nombre d’exploitants non-salariés au 1er janvier de l’année hors cotisants solidaires – Grand Est</t>
  </si>
  <si>
    <t>Part de cotisants solidaires</t>
  </si>
  <si>
    <t>Part de femmes</t>
  </si>
  <si>
    <t>Évolution de la part d’hommes et femmes dans les entreprises de travaux forestiers et sylvicoles de 2012 à 2023</t>
  </si>
  <si>
    <t>Catégorie d'âge</t>
  </si>
  <si>
    <t>Répartition par tranche d’âge du nombre d’exploitants des entreprises de travaux forestiers et sylvicoles</t>
  </si>
  <si>
    <t>Source : MSA – 2023</t>
  </si>
  <si>
    <t>Champs : Nombre d’exploitants non-salariés au 1er janvier 2023 hors cotisants solidaires – Grand Est</t>
  </si>
  <si>
    <t>Évolution du nombre d’installés et de sortants dans les entreprises de travaux forestiers et sylvicoles</t>
  </si>
  <si>
    <t>Différence sortants-installés</t>
  </si>
  <si>
    <t>SA/SARL</t>
  </si>
  <si>
    <t>Pluralité d'exploitation</t>
  </si>
  <si>
    <t>Autres sociétés</t>
  </si>
  <si>
    <t>Moins de 27 ans</t>
  </si>
  <si>
    <t>Entre 33 et 37 ans</t>
  </si>
  <si>
    <t>Entre 28 et 32 ans</t>
  </si>
  <si>
    <t>Entre 43 et 47 ans</t>
  </si>
  <si>
    <t>Entre 48 et 52 ans</t>
  </si>
  <si>
    <t>Entre 58 et 62 ans</t>
  </si>
  <si>
    <t>Entre 53 et 57 ans</t>
  </si>
  <si>
    <t>Entre 63 et 67 ans</t>
  </si>
  <si>
    <t>Entre 68 et 72 ans</t>
  </si>
  <si>
    <t>Plus de 73 ans</t>
  </si>
  <si>
    <t>Entre 38 et 42 ans</t>
  </si>
  <si>
    <t>Exploitation forestière et soutien</t>
  </si>
  <si>
    <t xml:space="preserve">Hommes </t>
  </si>
  <si>
    <t>Femmes</t>
  </si>
  <si>
    <t xml:space="preserve">Répartition des exploitants en fonction du statut juridique de l’exploitation </t>
  </si>
  <si>
    <t>Statut juridique de l'exploitation</t>
  </si>
  <si>
    <t>Nombre de sortants en fonction de leurs âges sur la période 2018 – 2022</t>
  </si>
  <si>
    <t>Nombre de sortants 
(2018 - 2022)</t>
  </si>
  <si>
    <t xml:space="preserve">Nombre d’entreprises de travaux forestiers et sylvicoles du Grand Est employant des salariés </t>
  </si>
  <si>
    <t>Champs : Entreprises du Grand Est</t>
  </si>
  <si>
    <t>Hommes</t>
  </si>
  <si>
    <t>Pourcentage femmes</t>
  </si>
  <si>
    <t>Répartition des salariés des ETF en fonction de leur âge</t>
  </si>
  <si>
    <t>Source : MSA 2023</t>
  </si>
  <si>
    <t>Nombre de salariés</t>
  </si>
  <si>
    <t>de 65 à 70 ans</t>
  </si>
  <si>
    <t>De 41 à 45 ans</t>
  </si>
  <si>
    <t>De 36 à 40 ans</t>
  </si>
  <si>
    <t>De 31 à 35 ans</t>
  </si>
  <si>
    <t>De 21 à 25 ans</t>
  </si>
  <si>
    <t>Moins de 20 ans</t>
  </si>
  <si>
    <t>Évolution du nombre de salariés  et d’ETP en fonction du type de contrats (CDD/CDI) de 2012 à 2023</t>
  </si>
  <si>
    <t>Nombre de salariés en CDD</t>
  </si>
  <si>
    <t>Nombre de salariés en CDI</t>
  </si>
  <si>
    <t>Nombre d'apprentis</t>
  </si>
  <si>
    <t>Nombre d'ETP en CDD</t>
  </si>
  <si>
    <t>Nombre d'ETP en CDI</t>
  </si>
  <si>
    <t>Plus d'un an</t>
  </si>
  <si>
    <t>Moins d'un mois</t>
  </si>
  <si>
    <t>De 1 à 3 mois</t>
  </si>
  <si>
    <t>De 3 à 6 mois</t>
  </si>
  <si>
    <t>De 6 mois à 1 an</t>
  </si>
  <si>
    <t>ETF Forestier et soutien</t>
  </si>
  <si>
    <t>Évolution du nombre de salariés et de la répartition hommes – femmes de 2013 à 2023</t>
  </si>
  <si>
    <t>Source : MSA – 2013 à 2023</t>
  </si>
  <si>
    <t>Pourcentage</t>
  </si>
  <si>
    <t>Source : MSA 2013 à 2023</t>
  </si>
  <si>
    <t xml:space="preserve">Nombre de contrats et d’ETP en fonction de la durée des CDD dans les ETF </t>
  </si>
  <si>
    <t>Champs : CDD - Entreprises du Grand Est</t>
  </si>
  <si>
    <t>Nombre 
de contrats</t>
  </si>
  <si>
    <t>Nombre 
d'ETP</t>
  </si>
  <si>
    <t>Nombre d’ETF par département</t>
  </si>
  <si>
    <t>Champs : Non  salariés, hors cotisants solidaires, non employeurs de main-d’œuvre et établissements employant des salariés</t>
  </si>
  <si>
    <t>Département</t>
  </si>
  <si>
    <t>Grand Est</t>
  </si>
  <si>
    <t>Nombre 
d'établissements</t>
  </si>
  <si>
    <t>08</t>
  </si>
  <si>
    <r>
      <t>1007</t>
    </r>
    <r>
      <rPr>
        <b/>
        <sz val="8"/>
        <color rgb="FF000000"/>
        <rFont val="Marianne"/>
        <family val="3"/>
      </rPr>
      <t>  </t>
    </r>
  </si>
  <si>
    <t>Exploitant 
individuel</t>
  </si>
  <si>
    <t>Employant de 1 à 9 salariés</t>
  </si>
  <si>
    <t>Employant 10 salariés et plus</t>
  </si>
  <si>
    <t>N'employant pas de salariés</t>
  </si>
  <si>
    <t>Part de la catégorie</t>
  </si>
  <si>
    <t>Duree du contrat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</si>
</sst>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%"/>
    <numFmt numFmtId="165" formatCode="#,##0;#,##0"/>
    <numFmt numFmtId="166" formatCode="0.0%;0.0%"/>
    <numFmt numFmtId="167" formatCode="_*\ #,##0_-;* #,##0_-"/>
    <numFmt numFmtId="168" formatCode="0.0"/>
  </numFmts>
  <fonts count="14"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9"/>
      <color rgb="FF000000"/>
      <name val="Marianne"/>
      <family val="3"/>
    </font>
    <font>
      <sz val="11"/>
      <color rgb="FF000000"/>
      <name val="Marianne"/>
      <family val="3"/>
    </font>
    <font>
      <b/>
      <sz val="9"/>
      <color rgb="FF000000"/>
      <name val="Marianne"/>
      <family val="3"/>
    </font>
    <font>
      <b/>
      <sz val="10"/>
      <color rgb="FF000000"/>
      <name val="Marianne"/>
      <family val="3"/>
    </font>
    <font>
      <i/>
      <sz val="9"/>
      <color rgb="FF000000"/>
      <name val="Marianne"/>
      <family val="3"/>
    </font>
    <font>
      <b/>
      <sz val="11"/>
      <color rgb="FF000000"/>
      <name val="Calibri"/>
      <family val="2"/>
      <scheme val="minor"/>
    </font>
    <font>
      <b/>
      <sz val="11"/>
      <color rgb="FF37635F"/>
      <name val="Marianne"/>
      <family val="3"/>
    </font>
    <font>
      <sz val="10"/>
      <color rgb="FF000000"/>
      <name val="Marianne"/>
      <family val="3"/>
    </font>
    <font>
      <sz val="9"/>
      <color rgb="FFFF0000"/>
      <name val="Marianne"/>
      <family val="3"/>
    </font>
    <font>
      <sz val="10"/>
      <color rgb="FF000000"/>
      <name val="Arial Unicode MS"/>
    </font>
    <font>
      <sz val="8"/>
      <color rgb="FF000000"/>
      <name val="Marianne"/>
      <family val="3"/>
    </font>
    <font>
      <b/>
      <sz val="8"/>
      <color rgb="FF000000"/>
      <name val="Marianne"/>
      <family val="3"/>
    </font>
  </fonts>
  <fills count="4">
    <fill>
      <patternFill patternType="none"/>
    </fill>
    <fill>
      <patternFill patternType="gray125"/>
    </fill>
    <fill>
      <patternFill patternType="solid">
        <fgColor rgb="FF21AB88"/>
        <bgColor indexed="64"/>
      </patternFill>
    </fill>
    <fill>
      <patternFill patternType="solid">
        <fgColor rgb="FFA1EDD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4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left" vertical="center"/>
    </xf>
    <xf numFmtId="0" fontId="3" fillId="0" borderId="0" xfId="0" applyFont="1"/>
    <xf numFmtId="9" fontId="2" fillId="0" borderId="0" xfId="1" applyFont="1"/>
    <xf numFmtId="0" fontId="2" fillId="0" borderId="0" xfId="0" applyFont="1" applyAlignment="1">
      <alignment horizontal="center"/>
    </xf>
    <xf numFmtId="9" fontId="2" fillId="0" borderId="0" xfId="1" applyFont="1" applyAlignment="1">
      <alignment horizontal="center"/>
    </xf>
    <xf numFmtId="0" fontId="5" fillId="0" borderId="0" xfId="0" applyFont="1"/>
    <xf numFmtId="0" fontId="2" fillId="0" borderId="1" xfId="0" applyFont="1" applyBorder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/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4" fillId="0" borderId="4" xfId="0" applyFont="1" applyBorder="1"/>
    <xf numFmtId="0" fontId="4" fillId="0" borderId="0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6" fillId="0" borderId="6" xfId="0" applyFont="1" applyBorder="1"/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2" xfId="0" applyFont="1" applyBorder="1"/>
    <xf numFmtId="0" fontId="2" fillId="0" borderId="13" xfId="0" applyFont="1" applyBorder="1"/>
    <xf numFmtId="9" fontId="6" fillId="0" borderId="7" xfId="1" applyFont="1" applyBorder="1" applyAlignment="1">
      <alignment horizontal="center"/>
    </xf>
    <xf numFmtId="9" fontId="6" fillId="0" borderId="8" xfId="1" applyFont="1" applyBorder="1" applyAlignment="1">
      <alignment horizontal="center"/>
    </xf>
    <xf numFmtId="0" fontId="6" fillId="0" borderId="14" xfId="0" applyFont="1" applyBorder="1"/>
    <xf numFmtId="164" fontId="2" fillId="0" borderId="0" xfId="1" applyNumberFormat="1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0" fontId="4" fillId="0" borderId="9" xfId="0" applyFont="1" applyBorder="1" applyAlignment="1">
      <alignment horizontal="center" wrapText="1"/>
    </xf>
    <xf numFmtId="0" fontId="4" fillId="0" borderId="10" xfId="0" applyFont="1" applyBorder="1" applyAlignment="1">
      <alignment horizontal="center" wrapText="1"/>
    </xf>
    <xf numFmtId="0" fontId="6" fillId="0" borderId="11" xfId="0" applyFont="1" applyBorder="1" applyAlignment="1">
      <alignment horizontal="center" wrapText="1"/>
    </xf>
    <xf numFmtId="0" fontId="4" fillId="0" borderId="12" xfId="0" applyFont="1" applyBorder="1" applyAlignment="1">
      <alignment horizontal="center"/>
    </xf>
    <xf numFmtId="165" fontId="2" fillId="0" borderId="4" xfId="0" applyNumberFormat="1" applyFont="1" applyBorder="1" applyAlignment="1">
      <alignment horizontal="center"/>
    </xf>
    <xf numFmtId="166" fontId="6" fillId="0" borderId="5" xfId="1" applyNumberFormat="1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165" fontId="2" fillId="0" borderId="6" xfId="0" applyNumberFormat="1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66" fontId="6" fillId="0" borderId="8" xfId="1" applyNumberFormat="1" applyFont="1" applyBorder="1" applyAlignment="1">
      <alignment horizontal="center"/>
    </xf>
    <xf numFmtId="0" fontId="2" fillId="0" borderId="0" xfId="0" applyFont="1" applyAlignment="1"/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9" fontId="2" fillId="0" borderId="0" xfId="0" applyNumberFormat="1" applyFont="1"/>
    <xf numFmtId="0" fontId="2" fillId="0" borderId="0" xfId="0" applyFont="1" applyAlignment="1">
      <alignment vertical="center" wrapText="1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7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9" fontId="0" fillId="0" borderId="0" xfId="1" applyFont="1"/>
    <xf numFmtId="165" fontId="2" fillId="0" borderId="0" xfId="0" applyNumberFormat="1" applyFont="1"/>
    <xf numFmtId="0" fontId="8" fillId="0" borderId="0" xfId="0" applyFont="1"/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9" fillId="0" borderId="0" xfId="0" applyFont="1"/>
    <xf numFmtId="0" fontId="9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6" fillId="0" borderId="0" xfId="0" applyFont="1"/>
    <xf numFmtId="0" fontId="2" fillId="0" borderId="8" xfId="0" applyFont="1" applyBorder="1"/>
    <xf numFmtId="0" fontId="4" fillId="0" borderId="10" xfId="0" applyFont="1" applyBorder="1"/>
    <xf numFmtId="0" fontId="4" fillId="0" borderId="11" xfId="0" applyFont="1" applyBorder="1"/>
    <xf numFmtId="167" fontId="2" fillId="0" borderId="2" xfId="2" applyNumberFormat="1" applyFont="1" applyBorder="1"/>
    <xf numFmtId="167" fontId="2" fillId="0" borderId="3" xfId="2" applyNumberFormat="1" applyFont="1" applyBorder="1"/>
    <xf numFmtId="167" fontId="2" fillId="0" borderId="0" xfId="2" applyNumberFormat="1" applyFont="1" applyBorder="1"/>
    <xf numFmtId="167" fontId="2" fillId="0" borderId="5" xfId="2" applyNumberFormat="1" applyFont="1" applyBorder="1"/>
    <xf numFmtId="0" fontId="6" fillId="0" borderId="13" xfId="0" applyFont="1" applyBorder="1"/>
    <xf numFmtId="164" fontId="6" fillId="0" borderId="0" xfId="1" applyNumberFormat="1" applyFont="1" applyBorder="1"/>
    <xf numFmtId="164" fontId="6" fillId="0" borderId="5" xfId="1" applyNumberFormat="1" applyFont="1" applyBorder="1"/>
    <xf numFmtId="0" fontId="4" fillId="0" borderId="0" xfId="0" applyFont="1"/>
    <xf numFmtId="0" fontId="4" fillId="0" borderId="9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/>
    </xf>
    <xf numFmtId="9" fontId="0" fillId="0" borderId="0" xfId="1" applyFont="1" applyFill="1"/>
    <xf numFmtId="0" fontId="2" fillId="0" borderId="6" xfId="0" applyFont="1" applyBorder="1" applyAlignment="1">
      <alignment vertical="center"/>
    </xf>
    <xf numFmtId="0" fontId="2" fillId="0" borderId="14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1" fontId="2" fillId="0" borderId="0" xfId="0" applyNumberFormat="1" applyFont="1"/>
    <xf numFmtId="0" fontId="2" fillId="0" borderId="9" xfId="0" applyFont="1" applyBorder="1"/>
    <xf numFmtId="1" fontId="2" fillId="0" borderId="2" xfId="0" applyNumberFormat="1" applyFont="1" applyBorder="1" applyAlignment="1">
      <alignment horizontal="center"/>
    </xf>
    <xf numFmtId="1" fontId="2" fillId="0" borderId="3" xfId="0" applyNumberFormat="1" applyFont="1" applyBorder="1" applyAlignment="1">
      <alignment horizontal="center"/>
    </xf>
    <xf numFmtId="1" fontId="2" fillId="0" borderId="7" xfId="0" applyNumberFormat="1" applyFont="1" applyBorder="1" applyAlignment="1">
      <alignment horizontal="center"/>
    </xf>
    <xf numFmtId="1" fontId="2" fillId="0" borderId="8" xfId="0" applyNumberFormat="1" applyFont="1" applyBorder="1" applyAlignment="1">
      <alignment horizontal="center"/>
    </xf>
    <xf numFmtId="1" fontId="0" fillId="0" borderId="0" xfId="0" applyNumberFormat="1"/>
    <xf numFmtId="2" fontId="0" fillId="0" borderId="0" xfId="0" applyNumberFormat="1"/>
    <xf numFmtId="0" fontId="8" fillId="0" borderId="0" xfId="0" applyFont="1" applyAlignment="1">
      <alignment horizontal="left" vertical="center"/>
    </xf>
    <xf numFmtId="9" fontId="2" fillId="0" borderId="13" xfId="1" applyFont="1" applyBorder="1" applyAlignment="1">
      <alignment horizontal="center" vertical="center"/>
    </xf>
    <xf numFmtId="9" fontId="2" fillId="0" borderId="14" xfId="1" applyFont="1" applyBorder="1" applyAlignment="1">
      <alignment horizontal="center" vertical="center"/>
    </xf>
    <xf numFmtId="0" fontId="2" fillId="0" borderId="6" xfId="0" applyFont="1" applyBorder="1"/>
    <xf numFmtId="1" fontId="2" fillId="0" borderId="1" xfId="0" applyNumberFormat="1" applyFont="1" applyBorder="1" applyAlignment="1">
      <alignment horizontal="center"/>
    </xf>
    <xf numFmtId="1" fontId="2" fillId="0" borderId="6" xfId="0" applyNumberFormat="1" applyFont="1" applyBorder="1" applyAlignment="1">
      <alignment horizontal="center"/>
    </xf>
    <xf numFmtId="0" fontId="12" fillId="0" borderId="0" xfId="0" applyFont="1" applyAlignment="1">
      <alignment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 wrapText="1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7" fillId="0" borderId="0" xfId="0" applyFont="1" applyAlignment="1">
      <alignment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0" borderId="15" xfId="0" quotePrefix="1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7" fillId="0" borderId="11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9" fontId="0" fillId="0" borderId="5" xfId="1" applyNumberFormat="1" applyFont="1" applyBorder="1" applyAlignment="1">
      <alignment horizontal="center"/>
    </xf>
    <xf numFmtId="0" fontId="0" fillId="0" borderId="14" xfId="0" applyBorder="1" applyAlignment="1">
      <alignment horizontal="center" vertical="center" wrapText="1"/>
    </xf>
    <xf numFmtId="9" fontId="0" fillId="0" borderId="8" xfId="1" applyNumberFormat="1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167" fontId="4" fillId="0" borderId="10" xfId="2" applyNumberFormat="1" applyFont="1" applyBorder="1"/>
    <xf numFmtId="167" fontId="4" fillId="0" borderId="11" xfId="2" applyNumberFormat="1" applyFont="1" applyBorder="1"/>
    <xf numFmtId="0" fontId="4" fillId="0" borderId="15" xfId="0" applyFont="1" applyBorder="1"/>
    <xf numFmtId="0" fontId="0" fillId="0" borderId="13" xfId="0" applyBorder="1" applyAlignment="1">
      <alignment horizontal="center"/>
    </xf>
    <xf numFmtId="168" fontId="0" fillId="0" borderId="5" xfId="0" applyNumberFormat="1" applyBorder="1" applyAlignment="1">
      <alignment horizontal="center"/>
    </xf>
    <xf numFmtId="0" fontId="0" fillId="0" borderId="14" xfId="0" applyBorder="1" applyAlignment="1">
      <alignment horizontal="center"/>
    </xf>
    <xf numFmtId="168" fontId="0" fillId="0" borderId="8" xfId="0" applyNumberFormat="1" applyBorder="1" applyAlignment="1">
      <alignment horizontal="center"/>
    </xf>
    <xf numFmtId="0" fontId="0" fillId="0" borderId="13" xfId="0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15" xfId="0" applyBorder="1" applyAlignment="1">
      <alignment horizontal="left" vertical="center"/>
    </xf>
    <xf numFmtId="0" fontId="0" fillId="0" borderId="15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</cellXfs>
  <cellStyles count="3">
    <cellStyle name="Milliers" xfId="2" builtinId="3"/>
    <cellStyle name="Normal" xfId="0" builtinId="0"/>
    <cellStyle name="Pourcentage" xfId="1" builtinId="5"/>
  </cellStyles>
  <dxfs count="0"/>
  <tableStyles count="0" defaultTableStyle="TableStyleMedium2" defaultPivotStyle="PivotStyleLight16"/>
  <colors>
    <mruColors>
      <color rgb="FFA1EDD9"/>
      <color rgb="FF21AB88"/>
      <color rgb="FF37635F"/>
      <color rgb="FF0090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0.xml"/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evolution_chefs_ETF!$A$18</c:f>
              <c:strCache>
                <c:ptCount val="1"/>
                <c:pt idx="0">
                  <c:v>Exploitation forestière et soutien</c:v>
                </c:pt>
              </c:strCache>
            </c:strRef>
          </c:tx>
          <c:spPr>
            <a:ln w="22225" cap="rnd">
              <a:solidFill>
                <a:srgbClr val="37635F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rgbClr val="37635F"/>
              </a:solidFill>
              <a:ln w="9525">
                <a:noFill/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evolution_chefs_ETF!$B$17:$L$17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strCache>
            </c:strRef>
          </c:cat>
          <c:val>
            <c:numRef>
              <c:f>evolution_chefs_ETF!$B$18:$L$18</c:f>
              <c:numCache>
                <c:formatCode>General</c:formatCode>
                <c:ptCount val="11"/>
                <c:pt idx="0">
                  <c:v>738</c:v>
                </c:pt>
                <c:pt idx="1">
                  <c:v>705</c:v>
                </c:pt>
                <c:pt idx="2">
                  <c:v>693</c:v>
                </c:pt>
                <c:pt idx="3">
                  <c:v>717</c:v>
                </c:pt>
                <c:pt idx="4">
                  <c:v>700</c:v>
                </c:pt>
                <c:pt idx="5">
                  <c:v>652</c:v>
                </c:pt>
                <c:pt idx="6">
                  <c:v>608</c:v>
                </c:pt>
                <c:pt idx="7">
                  <c:v>589</c:v>
                </c:pt>
                <c:pt idx="8">
                  <c:v>568</c:v>
                </c:pt>
                <c:pt idx="9">
                  <c:v>577</c:v>
                </c:pt>
                <c:pt idx="10">
                  <c:v>595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3-43D5-9FB9-1972DF85CCF2}"/>
            </c:ext>
          </c:extLst>
        </c:ser>
        <c:ser>
          <c:idx val="1"/>
          <c:order val="1"/>
          <c:tx>
            <c:strRef>
              <c:f>evolution_chefs_ETF!$A$19</c:f>
              <c:strCache>
                <c:ptCount val="1"/>
                <c:pt idx="0">
                  <c:v>Sylviculture</c:v>
                </c:pt>
              </c:strCache>
            </c:strRef>
          </c:tx>
          <c:spPr>
            <a:ln w="22225" cap="rnd">
              <a:solidFill>
                <a:srgbClr val="21AB88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21AB88"/>
              </a:solidFill>
              <a:ln w="9525">
                <a:noFill/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evolution_chefs_ETF!$B$17:$L$17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strCache>
            </c:strRef>
          </c:cat>
          <c:val>
            <c:numRef>
              <c:f>evolution_chefs_ETF!$B$19:$L$19</c:f>
              <c:numCache>
                <c:formatCode>General</c:formatCode>
                <c:ptCount val="11"/>
                <c:pt idx="0">
                  <c:v>32</c:v>
                </c:pt>
                <c:pt idx="1">
                  <c:v>29</c:v>
                </c:pt>
                <c:pt idx="2">
                  <c:v>25</c:v>
                </c:pt>
                <c:pt idx="3">
                  <c:v>25</c:v>
                </c:pt>
                <c:pt idx="4">
                  <c:v>27</c:v>
                </c:pt>
                <c:pt idx="5">
                  <c:v>29</c:v>
                </c:pt>
                <c:pt idx="6">
                  <c:v>26</c:v>
                </c:pt>
                <c:pt idx="7">
                  <c:v>26</c:v>
                </c:pt>
                <c:pt idx="8">
                  <c:v>28</c:v>
                </c:pt>
                <c:pt idx="9">
                  <c:v>26</c:v>
                </c:pt>
                <c:pt idx="10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3-43D5-9FB9-1972DF85CC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7869679"/>
        <c:axId val="307859695"/>
      </c:lineChart>
      <c:catAx>
        <c:axId val="30786967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07859695"/>
        <c:crosses val="autoZero"/>
        <c:auto val="1"/>
        <c:lblAlgn val="ctr"/>
        <c:lblOffset val="100"/>
        <c:noMultiLvlLbl val="0"/>
      </c:catAx>
      <c:valAx>
        <c:axId val="30785969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0786967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evolution_chefs_ETF_par_sexe!$C$23</c:f>
              <c:strCache>
                <c:ptCount val="1"/>
                <c:pt idx="0">
                  <c:v>Hommes </c:v>
                </c:pt>
              </c:strCache>
            </c:strRef>
          </c:tx>
          <c:spPr>
            <a:solidFill>
              <a:srgbClr val="37635F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strRef>
              <c:f>evolution_chefs_ETF_par_sexe!$B$24:$B$34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strCache>
            </c:strRef>
          </c:cat>
          <c:val>
            <c:numRef>
              <c:f>evolution_chefs_ETF_par_sexe!$C$24:$C$34</c:f>
              <c:numCache>
                <c:formatCode>#\ ##0;#\ ##0</c:formatCode>
                <c:ptCount val="11"/>
                <c:pt idx="0">
                  <c:v>753</c:v>
                </c:pt>
                <c:pt idx="1">
                  <c:v>717</c:v>
                </c:pt>
                <c:pt idx="2">
                  <c:v>706</c:v>
                </c:pt>
                <c:pt idx="3">
                  <c:v>731</c:v>
                </c:pt>
                <c:pt idx="4">
                  <c:v>711</c:v>
                </c:pt>
                <c:pt idx="5">
                  <c:v>667</c:v>
                </c:pt>
                <c:pt idx="6">
                  <c:v>620</c:v>
                </c:pt>
                <c:pt idx="7">
                  <c:v>604</c:v>
                </c:pt>
                <c:pt idx="8">
                  <c:v>584</c:v>
                </c:pt>
                <c:pt idx="9">
                  <c:v>591</c:v>
                </c:pt>
                <c:pt idx="10">
                  <c:v>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A1-4E79-A0DC-38934F7C921E}"/>
            </c:ext>
          </c:extLst>
        </c:ser>
        <c:ser>
          <c:idx val="1"/>
          <c:order val="1"/>
          <c:tx>
            <c:strRef>
              <c:f>evolution_chefs_ETF_par_sexe!$D$23</c:f>
              <c:strCache>
                <c:ptCount val="1"/>
                <c:pt idx="0">
                  <c:v>Femmes</c:v>
                </c:pt>
              </c:strCache>
            </c:strRef>
          </c:tx>
          <c:spPr>
            <a:solidFill>
              <a:srgbClr val="21AB88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8F379633-99DA-4F7C-8303-83045F65F21F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inBase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3EA0-4B95-A89D-6444B22E2758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5EE92528-4A0E-4F0F-A275-CCEACD7F1333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inBase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3EA0-4B95-A89D-6444B22E2758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75E1B45D-5E10-41BD-9899-7C83CB76CE90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inBase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3EA0-4B95-A89D-6444B22E2758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AFD6B538-F8A5-4D78-B331-5F1C0CD8D34E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inBase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3EA0-4B95-A89D-6444B22E2758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88060B2B-CF51-4A4C-AF3B-789E54A9587A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inBase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3EA0-4B95-A89D-6444B22E2758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B2BEF988-C5F4-4FDD-B6BB-C7BC31BA5BE1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inBase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3EA0-4B95-A89D-6444B22E2758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16D94B6C-1027-40B3-9200-BCADAF66C005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inBase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3EA0-4B95-A89D-6444B22E2758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9E73EEC4-EF6F-46CF-B9A4-BC2D70C81AC0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inBase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3EA0-4B95-A89D-6444B22E2758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E37E5661-C4DE-4EFA-9932-ED22B932A45E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inBase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3EA0-4B95-A89D-6444B22E2758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AD859FD9-1B70-4187-ACEB-D27902542410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inBase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3EA0-4B95-A89D-6444B22E2758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9100C3DD-F3CE-4893-B016-1E4CD2B6D384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inBase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3EA0-4B95-A89D-6444B22E27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1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Marianne" panose="02000000000000000000" pitchFamily="50" charset="0"/>
                    <a:ea typeface="+mn-ea"/>
                    <a:cs typeface="+mn-cs"/>
                  </a:defRPr>
                </a:pPr>
                <a:endParaRPr lang="fr-FR"/>
              </a:p>
            </c:txPr>
            <c:dLblPos val="inBase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evolution_chefs_ETF_par_sexe!$B$24:$B$34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strCache>
            </c:strRef>
          </c:cat>
          <c:val>
            <c:numRef>
              <c:f>evolution_chefs_ETF_par_sexe!$D$24:$D$34</c:f>
              <c:numCache>
                <c:formatCode>General</c:formatCode>
                <c:ptCount val="11"/>
                <c:pt idx="0">
                  <c:v>17</c:v>
                </c:pt>
                <c:pt idx="1">
                  <c:v>17</c:v>
                </c:pt>
                <c:pt idx="2">
                  <c:v>12</c:v>
                </c:pt>
                <c:pt idx="3">
                  <c:v>11</c:v>
                </c:pt>
                <c:pt idx="4">
                  <c:v>16</c:v>
                </c:pt>
                <c:pt idx="5">
                  <c:v>14</c:v>
                </c:pt>
                <c:pt idx="6">
                  <c:v>14</c:v>
                </c:pt>
                <c:pt idx="7">
                  <c:v>11</c:v>
                </c:pt>
                <c:pt idx="8">
                  <c:v>12</c:v>
                </c:pt>
                <c:pt idx="9">
                  <c:v>12</c:v>
                </c:pt>
                <c:pt idx="10">
                  <c:v>17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evolution_chefs_ETF_par_sexe!$E$24:$E$34</c15:f>
                <c15:dlblRangeCache>
                  <c:ptCount val="11"/>
                  <c:pt idx="0">
                    <c:v>2,2%</c:v>
                  </c:pt>
                  <c:pt idx="1">
                    <c:v>2,3%</c:v>
                  </c:pt>
                  <c:pt idx="2">
                    <c:v>1,7%</c:v>
                  </c:pt>
                  <c:pt idx="3">
                    <c:v>1,5%</c:v>
                  </c:pt>
                  <c:pt idx="4">
                    <c:v>2,2%</c:v>
                  </c:pt>
                  <c:pt idx="5">
                    <c:v>2,1%</c:v>
                  </c:pt>
                  <c:pt idx="6">
                    <c:v>2,2%</c:v>
                  </c:pt>
                  <c:pt idx="7">
                    <c:v>1,8%</c:v>
                  </c:pt>
                  <c:pt idx="8">
                    <c:v>2,0%</c:v>
                  </c:pt>
                  <c:pt idx="9">
                    <c:v>2,0%</c:v>
                  </c:pt>
                  <c:pt idx="10">
                    <c:v>2,7%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1-CBA1-4E79-A0DC-38934F7C921E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20"/>
        <c:overlap val="100"/>
        <c:axId val="433660895"/>
        <c:axId val="433662559"/>
      </c:barChart>
      <c:catAx>
        <c:axId val="43366089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Marianne" panose="02000000000000000000" pitchFamily="50" charset="0"/>
                <a:ea typeface="+mn-ea"/>
                <a:cs typeface="+mn-cs"/>
              </a:defRPr>
            </a:pPr>
            <a:endParaRPr lang="fr-FR"/>
          </a:p>
        </c:txPr>
        <c:crossAx val="433662559"/>
        <c:crosses val="autoZero"/>
        <c:auto val="1"/>
        <c:lblAlgn val="ctr"/>
        <c:lblOffset val="100"/>
        <c:noMultiLvlLbl val="0"/>
      </c:catAx>
      <c:valAx>
        <c:axId val="4336625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;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Marianne" panose="02000000000000000000" pitchFamily="50" charset="0"/>
                <a:ea typeface="+mn-ea"/>
                <a:cs typeface="+mn-cs"/>
              </a:defRPr>
            </a:pPr>
            <a:endParaRPr lang="fr-FR"/>
          </a:p>
        </c:txPr>
        <c:crossAx val="43366089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Marianne" panose="02000000000000000000" pitchFamily="50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Marianne" panose="02000000000000000000" pitchFamily="50" charset="0"/>
        </a:defRPr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age_chefs_ETF_2023!$B$7</c:f>
              <c:strCache>
                <c:ptCount val="1"/>
                <c:pt idx="0">
                  <c:v>Nombre d'exploitants</c:v>
                </c:pt>
              </c:strCache>
            </c:strRef>
          </c:tx>
          <c:spPr>
            <a:solidFill>
              <a:srgbClr val="009081"/>
            </a:solidFill>
            <a:ln>
              <a:noFill/>
            </a:ln>
            <a:effectLst/>
          </c:spPr>
          <c:invertIfNegative val="0"/>
          <c:cat>
            <c:strRef>
              <c:f>age_chefs_ETF_2023!$A$8:$A$18</c:f>
              <c:strCache>
                <c:ptCount val="11"/>
                <c:pt idx="0">
                  <c:v>Plus de 70 ans</c:v>
                </c:pt>
                <c:pt idx="1">
                  <c:v>de 66 à 70 ans</c:v>
                </c:pt>
                <c:pt idx="2">
                  <c:v>de 61 à 65 ans</c:v>
                </c:pt>
                <c:pt idx="3">
                  <c:v>de 56 à 60 ans</c:v>
                </c:pt>
                <c:pt idx="4">
                  <c:v>de 51 à 55 ans</c:v>
                </c:pt>
                <c:pt idx="5">
                  <c:v>de 46 à 50 ans</c:v>
                </c:pt>
                <c:pt idx="6">
                  <c:v>de 41 à 45 ans</c:v>
                </c:pt>
                <c:pt idx="7">
                  <c:v>de 36 à 40 ans</c:v>
                </c:pt>
                <c:pt idx="8">
                  <c:v>de 31 à 35 ans</c:v>
                </c:pt>
                <c:pt idx="9">
                  <c:v>de 26 à 30 ans</c:v>
                </c:pt>
                <c:pt idx="10">
                  <c:v>Moins de 25 ans</c:v>
                </c:pt>
              </c:strCache>
            </c:strRef>
          </c:cat>
          <c:val>
            <c:numRef>
              <c:f>age_chefs_ETF_2023!$B$8:$B$18</c:f>
              <c:numCache>
                <c:formatCode>General</c:formatCode>
                <c:ptCount val="11"/>
                <c:pt idx="0">
                  <c:v>10</c:v>
                </c:pt>
                <c:pt idx="1">
                  <c:v>9</c:v>
                </c:pt>
                <c:pt idx="2">
                  <c:v>50</c:v>
                </c:pt>
                <c:pt idx="3">
                  <c:v>114</c:v>
                </c:pt>
                <c:pt idx="4">
                  <c:v>85</c:v>
                </c:pt>
                <c:pt idx="5">
                  <c:v>75</c:v>
                </c:pt>
                <c:pt idx="6">
                  <c:v>83</c:v>
                </c:pt>
                <c:pt idx="7">
                  <c:v>83</c:v>
                </c:pt>
                <c:pt idx="8">
                  <c:v>61</c:v>
                </c:pt>
                <c:pt idx="9">
                  <c:v>37</c:v>
                </c:pt>
                <c:pt idx="10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79-473C-B760-E4DF6085AA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755700576"/>
        <c:axId val="755702240"/>
      </c:barChart>
      <c:catAx>
        <c:axId val="7557005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Marianne" panose="02000000000000000000" pitchFamily="50" charset="0"/>
                <a:ea typeface="+mn-ea"/>
                <a:cs typeface="+mn-cs"/>
              </a:defRPr>
            </a:pPr>
            <a:endParaRPr lang="fr-FR"/>
          </a:p>
        </c:txPr>
        <c:crossAx val="755702240"/>
        <c:crosses val="autoZero"/>
        <c:auto val="1"/>
        <c:lblAlgn val="ctr"/>
        <c:lblOffset val="100"/>
        <c:noMultiLvlLbl val="0"/>
      </c:catAx>
      <c:valAx>
        <c:axId val="7557022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Marianne" panose="02000000000000000000" pitchFamily="50" charset="0"/>
                <a:ea typeface="+mn-ea"/>
                <a:cs typeface="+mn-cs"/>
              </a:defRPr>
            </a:pPr>
            <a:endParaRPr lang="fr-FR"/>
          </a:p>
        </c:txPr>
        <c:crossAx val="7557005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Marianne" panose="02000000000000000000" pitchFamily="50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installes_sortants_ETF!$A$8</c:f>
              <c:strCache>
                <c:ptCount val="1"/>
                <c:pt idx="0">
                  <c:v>Sortants</c:v>
                </c:pt>
              </c:strCache>
            </c:strRef>
          </c:tx>
          <c:spPr>
            <a:ln w="25400" cap="rnd">
              <a:solidFill>
                <a:srgbClr val="21AB88"/>
              </a:solidFill>
              <a:round/>
            </a:ln>
            <a:effectLst/>
          </c:spPr>
          <c:marker>
            <c:symbol val="square"/>
            <c:size val="5"/>
            <c:spPr>
              <a:solidFill>
                <a:srgbClr val="21AB88"/>
              </a:solidFill>
              <a:ln w="9525">
                <a:noFill/>
              </a:ln>
              <a:effectLst/>
            </c:spPr>
          </c:marker>
          <c:cat>
            <c:strRef>
              <c:f>installes_sortants_ETF!$C$7:$L$7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strCache>
            </c:strRef>
          </c:cat>
          <c:val>
            <c:numRef>
              <c:f>installes_sortants_ETF!$C$8:$L$8</c:f>
              <c:numCache>
                <c:formatCode>General</c:formatCode>
                <c:ptCount val="10"/>
                <c:pt idx="0">
                  <c:v>55</c:v>
                </c:pt>
                <c:pt idx="1">
                  <c:v>48</c:v>
                </c:pt>
                <c:pt idx="2">
                  <c:v>55</c:v>
                </c:pt>
                <c:pt idx="3">
                  <c:v>73</c:v>
                </c:pt>
                <c:pt idx="4">
                  <c:v>50</c:v>
                </c:pt>
                <c:pt idx="5">
                  <c:v>33</c:v>
                </c:pt>
                <c:pt idx="6">
                  <c:v>23</c:v>
                </c:pt>
                <c:pt idx="7">
                  <c:v>42</c:v>
                </c:pt>
                <c:pt idx="8">
                  <c:v>21</c:v>
                </c:pt>
                <c:pt idx="9">
                  <c:v>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64F-4B4E-9326-1F05DA5AF3BE}"/>
            </c:ext>
          </c:extLst>
        </c:ser>
        <c:ser>
          <c:idx val="1"/>
          <c:order val="1"/>
          <c:tx>
            <c:strRef>
              <c:f>installes_sortants_ETF!$A$9</c:f>
              <c:strCache>
                <c:ptCount val="1"/>
                <c:pt idx="0">
                  <c:v>Installés</c:v>
                </c:pt>
              </c:strCache>
            </c:strRef>
          </c:tx>
          <c:spPr>
            <a:ln w="25400" cap="rnd">
              <a:solidFill>
                <a:srgbClr val="37635F"/>
              </a:solidFill>
              <a:round/>
            </a:ln>
            <a:effectLst/>
          </c:spPr>
          <c:marker>
            <c:symbol val="diamond"/>
            <c:size val="6"/>
            <c:spPr>
              <a:solidFill>
                <a:srgbClr val="37635F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5F1D0559-6183-4BC1-B91F-F8CC66879ACC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b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F010-4C53-83EE-A7FD72A8C08B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993AD5FB-1390-4D3C-8F16-4E34C9C48348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b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F010-4C53-83EE-A7FD72A8C08B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D534FA2E-B013-41E2-B411-29234570FA21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b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F010-4C53-83EE-A7FD72A8C08B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E60EAACC-49AF-4859-A28D-7EFA1A498A74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b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F010-4C53-83EE-A7FD72A8C08B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A82FB347-1F4D-4C55-963E-1336742610D8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b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F010-4C53-83EE-A7FD72A8C08B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95E1FB49-2C0C-4C3C-991C-38B3734FC0D2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b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F010-4C53-83EE-A7FD72A8C08B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3008D5CF-A898-40E6-87F8-88BF74C4BB76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b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F010-4C53-83EE-A7FD72A8C08B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668F6329-8A82-424C-9619-426480E1A3DC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b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F010-4C53-83EE-A7FD72A8C08B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D0852927-FC8C-4086-B02D-EEFEBDBECAE6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b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F010-4C53-83EE-A7FD72A8C08B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4F15AD06-6288-4056-AA90-F48789605D4C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b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F010-4C53-83EE-A7FD72A8C0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b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installes_sortants_ETF!$C$7:$L$7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strCache>
            </c:strRef>
          </c:cat>
          <c:val>
            <c:numRef>
              <c:f>installes_sortants_ETF!$C$9:$L$9</c:f>
              <c:numCache>
                <c:formatCode>General</c:formatCode>
                <c:ptCount val="10"/>
                <c:pt idx="0">
                  <c:v>43</c:v>
                </c:pt>
                <c:pt idx="1">
                  <c:v>42</c:v>
                </c:pt>
                <c:pt idx="2">
                  <c:v>48</c:v>
                </c:pt>
                <c:pt idx="3">
                  <c:v>63</c:v>
                </c:pt>
                <c:pt idx="4">
                  <c:v>42</c:v>
                </c:pt>
                <c:pt idx="5">
                  <c:v>23</c:v>
                </c:pt>
                <c:pt idx="6">
                  <c:v>12</c:v>
                </c:pt>
                <c:pt idx="7">
                  <c:v>32</c:v>
                </c:pt>
                <c:pt idx="8">
                  <c:v>16</c:v>
                </c:pt>
                <c:pt idx="9">
                  <c:v>27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datalabelsRange>
                <c15:f>installes_sortants_ETF!$C$10:$L$10</c15:f>
                <c15:dlblRangeCache>
                  <c:ptCount val="10"/>
                  <c:pt idx="0">
                    <c:v>-12</c:v>
                  </c:pt>
                  <c:pt idx="1">
                    <c:v>-6</c:v>
                  </c:pt>
                  <c:pt idx="2">
                    <c:v>-7</c:v>
                  </c:pt>
                  <c:pt idx="3">
                    <c:v>-10</c:v>
                  </c:pt>
                  <c:pt idx="4">
                    <c:v>-8</c:v>
                  </c:pt>
                  <c:pt idx="5">
                    <c:v>-10</c:v>
                  </c:pt>
                  <c:pt idx="6">
                    <c:v>-11</c:v>
                  </c:pt>
                  <c:pt idx="7">
                    <c:v>-10</c:v>
                  </c:pt>
                  <c:pt idx="8">
                    <c:v>-5</c:v>
                  </c:pt>
                  <c:pt idx="9">
                    <c:v>-11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1-B64F-4B4E-9326-1F05DA5AF3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561199"/>
        <c:axId val="222571183"/>
      </c:lineChart>
      <c:catAx>
        <c:axId val="2225611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222571183"/>
        <c:crosses val="autoZero"/>
        <c:auto val="1"/>
        <c:lblAlgn val="ctr"/>
        <c:lblOffset val="100"/>
        <c:noMultiLvlLbl val="0"/>
      </c:catAx>
      <c:valAx>
        <c:axId val="2225711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2225611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age_sortants!$C$23</c:f>
              <c:strCache>
                <c:ptCount val="1"/>
                <c:pt idx="0">
                  <c:v>Nombre de sortants 
(2018 - 2022)</c:v>
                </c:pt>
              </c:strCache>
            </c:strRef>
          </c:tx>
          <c:spPr>
            <a:solidFill>
              <a:srgbClr val="009081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7C5070B8-4274-465D-86BE-39795E5D84CD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DF11-4E4E-89CE-13F6C500FAE1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70E5E33F-72BD-4ED1-B866-C9F29CA38328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DF11-4E4E-89CE-13F6C500FAE1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C94823DF-C9D5-4705-953A-14FC58E72C90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DF11-4E4E-89CE-13F6C500FAE1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97DC9A85-27FC-4222-85B8-7ABE348B38D1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DF11-4E4E-89CE-13F6C500FAE1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97C58900-05C4-45A7-9974-57BB535356B5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DF11-4E4E-89CE-13F6C500FAE1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9457B9A6-3DE4-4E0F-95E4-C64AD2260EB5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DF11-4E4E-89CE-13F6C500FAE1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58B3BD42-99D2-4B59-A553-74947D284A15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DF11-4E4E-89CE-13F6C500FAE1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A182C10A-D794-4B25-9BAD-441FE759249F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DF11-4E4E-89CE-13F6C500FAE1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E84B8DA3-7230-4F22-A6EA-7B7DEF6365E5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DF11-4E4E-89CE-13F6C500FAE1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DB339796-4482-44CA-90C7-98E256E72D30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DF11-4E4E-89CE-13F6C500FAE1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F482E4EC-C6E8-4344-8A10-C2AD0B661FA6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DF11-4E4E-89CE-13F6C500FAE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age_sortants!$B$24:$B$34</c:f>
              <c:strCache>
                <c:ptCount val="11"/>
                <c:pt idx="0">
                  <c:v>Plus de 73 ans</c:v>
                </c:pt>
                <c:pt idx="1">
                  <c:v>Entre 68 et 72 ans</c:v>
                </c:pt>
                <c:pt idx="2">
                  <c:v>Entre 63 et 67 ans</c:v>
                </c:pt>
                <c:pt idx="3">
                  <c:v>Entre 58 et 62 ans</c:v>
                </c:pt>
                <c:pt idx="4">
                  <c:v>Entre 53 et 57 ans</c:v>
                </c:pt>
                <c:pt idx="5">
                  <c:v>Entre 48 et 52 ans</c:v>
                </c:pt>
                <c:pt idx="6">
                  <c:v>Entre 43 et 47 ans</c:v>
                </c:pt>
                <c:pt idx="7">
                  <c:v>Entre 38 et 42 ans</c:v>
                </c:pt>
                <c:pt idx="8">
                  <c:v>Entre 33 et 37 ans</c:v>
                </c:pt>
                <c:pt idx="9">
                  <c:v>Entre 28 et 32 ans</c:v>
                </c:pt>
                <c:pt idx="10">
                  <c:v>Moins de 27 ans</c:v>
                </c:pt>
              </c:strCache>
            </c:strRef>
          </c:cat>
          <c:val>
            <c:numRef>
              <c:f>age_sortants!$C$24:$C$34</c:f>
              <c:numCache>
                <c:formatCode>General</c:formatCode>
                <c:ptCount val="11"/>
                <c:pt idx="0">
                  <c:v>5</c:v>
                </c:pt>
                <c:pt idx="1">
                  <c:v>18</c:v>
                </c:pt>
                <c:pt idx="2">
                  <c:v>35</c:v>
                </c:pt>
                <c:pt idx="3">
                  <c:v>77</c:v>
                </c:pt>
                <c:pt idx="4">
                  <c:v>46</c:v>
                </c:pt>
                <c:pt idx="5">
                  <c:v>36</c:v>
                </c:pt>
                <c:pt idx="6">
                  <c:v>32</c:v>
                </c:pt>
                <c:pt idx="7">
                  <c:v>33</c:v>
                </c:pt>
                <c:pt idx="8">
                  <c:v>20</c:v>
                </c:pt>
                <c:pt idx="9">
                  <c:v>14</c:v>
                </c:pt>
                <c:pt idx="10">
                  <c:v>12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age_sortants!$D$24:$D$34</c15:f>
                <c15:dlblRangeCache>
                  <c:ptCount val="11"/>
                  <c:pt idx="0">
                    <c:v>2%</c:v>
                  </c:pt>
                  <c:pt idx="1">
                    <c:v>5%</c:v>
                  </c:pt>
                  <c:pt idx="2">
                    <c:v>11%</c:v>
                  </c:pt>
                  <c:pt idx="3">
                    <c:v>23%</c:v>
                  </c:pt>
                  <c:pt idx="4">
                    <c:v>14%</c:v>
                  </c:pt>
                  <c:pt idx="5">
                    <c:v>11%</c:v>
                  </c:pt>
                  <c:pt idx="6">
                    <c:v>10%</c:v>
                  </c:pt>
                  <c:pt idx="7">
                    <c:v>10%</c:v>
                  </c:pt>
                  <c:pt idx="8">
                    <c:v>6%</c:v>
                  </c:pt>
                  <c:pt idx="9">
                    <c:v>4%</c:v>
                  </c:pt>
                  <c:pt idx="10">
                    <c:v>4%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992E-4852-AC50-97B17909BA3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50"/>
        <c:axId val="1859548480"/>
        <c:axId val="1859545152"/>
      </c:barChart>
      <c:catAx>
        <c:axId val="18595484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859545152"/>
        <c:crosses val="autoZero"/>
        <c:auto val="1"/>
        <c:lblAlgn val="ctr"/>
        <c:lblOffset val="100"/>
        <c:noMultiLvlLbl val="0"/>
      </c:catAx>
      <c:valAx>
        <c:axId val="1859545152"/>
        <c:scaling>
          <c:orientation val="minMax"/>
          <c:max val="8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8595484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strRef>
              <c:f>forme_juridique_ETF!$B$18</c:f>
              <c:strCache>
                <c:ptCount val="1"/>
                <c:pt idx="0">
                  <c:v>Nombre d'exploitants</c:v>
                </c:pt>
              </c:strCache>
            </c:strRef>
          </c:tx>
          <c:spPr>
            <a:ln w="12700">
              <a:noFill/>
            </a:ln>
          </c:spPr>
          <c:dPt>
            <c:idx val="0"/>
            <c:bubble3D val="0"/>
            <c:spPr>
              <a:solidFill>
                <a:srgbClr val="37635F"/>
              </a:solidFill>
              <a:ln w="127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4D2-42A1-B643-D3982BC43B3B}"/>
              </c:ext>
            </c:extLst>
          </c:dPt>
          <c:dPt>
            <c:idx val="1"/>
            <c:bubble3D val="0"/>
            <c:spPr>
              <a:solidFill>
                <a:srgbClr val="37635F">
                  <a:alpha val="50000"/>
                </a:srgbClr>
              </a:solidFill>
              <a:ln w="127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4D2-42A1-B643-D3982BC43B3B}"/>
              </c:ext>
            </c:extLst>
          </c:dPt>
          <c:dPt>
            <c:idx val="2"/>
            <c:bubble3D val="0"/>
            <c:spPr>
              <a:solidFill>
                <a:srgbClr val="009081"/>
              </a:solidFill>
              <a:ln w="127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4D2-42A1-B643-D3982BC43B3B}"/>
              </c:ext>
            </c:extLst>
          </c:dPt>
          <c:dPt>
            <c:idx val="3"/>
            <c:bubble3D val="0"/>
            <c:spPr>
              <a:solidFill>
                <a:srgbClr val="21AB88">
                  <a:alpha val="50000"/>
                </a:srgbClr>
              </a:solidFill>
              <a:ln w="127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4D2-42A1-B643-D3982BC43B3B}"/>
              </c:ext>
            </c:extLst>
          </c:dPt>
          <c:dLbls>
            <c:dLbl>
              <c:idx val="0"/>
              <c:layout>
                <c:manualLayout>
                  <c:x val="4.4666193237242767E-2"/>
                  <c:y val="-6.2844169039525345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4D2-42A1-B643-D3982BC43B3B}"/>
                </c:ext>
              </c:extLst>
            </c:dLbl>
            <c:dLbl>
              <c:idx val="1"/>
              <c:layout>
                <c:manualLayout>
                  <c:x val="8.0964703495313831E-2"/>
                  <c:y val="-0.2077341081187307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433125492613717"/>
                      <c:h val="0.291661962761798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4D2-42A1-B643-D3982BC43B3B}"/>
                </c:ext>
              </c:extLst>
            </c:dLbl>
            <c:dLbl>
              <c:idx val="3"/>
              <c:layout>
                <c:manualLayout>
                  <c:x val="-5.4226125137211853E-2"/>
                  <c:y val="-0.21837721559494391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747208698145504"/>
                      <c:h val="0.2252844855380011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D4D2-42A1-B643-D3982BC43B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forme_juridique_ETF!$A$19:$A$22</c:f>
              <c:strCache>
                <c:ptCount val="4"/>
                <c:pt idx="0">
                  <c:v>SA/SARL</c:v>
                </c:pt>
                <c:pt idx="1">
                  <c:v>Pluralité d'exploitation</c:v>
                </c:pt>
                <c:pt idx="2">
                  <c:v>Autres sociétés</c:v>
                </c:pt>
                <c:pt idx="3">
                  <c:v>Exploitant 
individuel</c:v>
                </c:pt>
              </c:strCache>
            </c:strRef>
          </c:cat>
          <c:val>
            <c:numRef>
              <c:f>forme_juridique_ETF!$B$19:$B$22</c:f>
              <c:numCache>
                <c:formatCode>General</c:formatCode>
                <c:ptCount val="4"/>
                <c:pt idx="0">
                  <c:v>190</c:v>
                </c:pt>
                <c:pt idx="1">
                  <c:v>42</c:v>
                </c:pt>
                <c:pt idx="2">
                  <c:v>6</c:v>
                </c:pt>
                <c:pt idx="3">
                  <c:v>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11-44AC-8F5A-EA867FEA88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ETF_employeuses!$A$7</c:f>
              <c:strCache>
                <c:ptCount val="1"/>
                <c:pt idx="0">
                  <c:v>Exploitation forestière et soutien</c:v>
                </c:pt>
              </c:strCache>
            </c:strRef>
          </c:tx>
          <c:spPr>
            <a:ln w="25400" cap="rnd">
              <a:solidFill>
                <a:srgbClr val="37635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37635F"/>
              </a:solidFill>
              <a:ln w="9525">
                <a:noFill/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ETF_employeuses!$C$6:$M$6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ETF_employeuses!$C$7:$M$7</c:f>
              <c:numCache>
                <c:formatCode>General</c:formatCode>
                <c:ptCount val="11"/>
                <c:pt idx="0">
                  <c:v>695</c:v>
                </c:pt>
                <c:pt idx="1">
                  <c:v>732</c:v>
                </c:pt>
                <c:pt idx="2">
                  <c:v>718</c:v>
                </c:pt>
                <c:pt idx="3">
                  <c:v>722</c:v>
                </c:pt>
                <c:pt idx="4">
                  <c:v>632</c:v>
                </c:pt>
                <c:pt idx="5">
                  <c:v>665</c:v>
                </c:pt>
                <c:pt idx="6">
                  <c:v>623</c:v>
                </c:pt>
                <c:pt idx="7">
                  <c:v>605</c:v>
                </c:pt>
                <c:pt idx="8">
                  <c:v>585</c:v>
                </c:pt>
                <c:pt idx="9">
                  <c:v>598</c:v>
                </c:pt>
                <c:pt idx="10">
                  <c:v>573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A2E-4C95-AD1A-0D8A6952FFE9}"/>
            </c:ext>
          </c:extLst>
        </c:ser>
        <c:ser>
          <c:idx val="1"/>
          <c:order val="1"/>
          <c:tx>
            <c:strRef>
              <c:f>ETF_employeuses!$A$8</c:f>
              <c:strCache>
                <c:ptCount val="1"/>
                <c:pt idx="0">
                  <c:v>Sylviculture</c:v>
                </c:pt>
              </c:strCache>
            </c:strRef>
          </c:tx>
          <c:spPr>
            <a:ln w="25400" cap="rnd">
              <a:solidFill>
                <a:srgbClr val="21AB88"/>
              </a:solidFill>
              <a:round/>
            </a:ln>
            <a:effectLst/>
          </c:spPr>
          <c:marker>
            <c:symbol val="square"/>
            <c:size val="5"/>
            <c:spPr>
              <a:solidFill>
                <a:srgbClr val="21AB88"/>
              </a:solidFill>
              <a:ln w="9525">
                <a:noFill/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ETF_employeuses!$C$6:$M$6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ETF_employeuses!$C$8:$M$8</c:f>
              <c:numCache>
                <c:formatCode>General</c:formatCode>
                <c:ptCount val="11"/>
                <c:pt idx="0">
                  <c:v>96</c:v>
                </c:pt>
                <c:pt idx="1">
                  <c:v>86</c:v>
                </c:pt>
                <c:pt idx="2">
                  <c:v>80</c:v>
                </c:pt>
                <c:pt idx="3">
                  <c:v>79</c:v>
                </c:pt>
                <c:pt idx="4">
                  <c:v>76</c:v>
                </c:pt>
                <c:pt idx="5">
                  <c:v>70</c:v>
                </c:pt>
                <c:pt idx="6">
                  <c:v>62</c:v>
                </c:pt>
                <c:pt idx="7">
                  <c:v>57</c:v>
                </c:pt>
                <c:pt idx="8">
                  <c:v>59</c:v>
                </c:pt>
                <c:pt idx="9">
                  <c:v>58</c:v>
                </c:pt>
                <c:pt idx="10">
                  <c:v>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A2E-4C95-AD1A-0D8A6952FFE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088625695"/>
        <c:axId val="1088629855"/>
      </c:lineChart>
      <c:catAx>
        <c:axId val="108862569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088629855"/>
        <c:crosses val="autoZero"/>
        <c:auto val="1"/>
        <c:lblAlgn val="ctr"/>
        <c:lblOffset val="100"/>
        <c:noMultiLvlLbl val="0"/>
      </c:catAx>
      <c:valAx>
        <c:axId val="10886298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08862569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salaries_ratio_HF!$A$7</c:f>
              <c:strCache>
                <c:ptCount val="1"/>
                <c:pt idx="0">
                  <c:v>Hommes</c:v>
                </c:pt>
              </c:strCache>
            </c:strRef>
          </c:tx>
          <c:spPr>
            <a:solidFill>
              <a:srgbClr val="37635F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salaries_ratio_HF!$B$6:$L$6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salaries_ratio_HF!$B$7:$L$7</c:f>
              <c:numCache>
                <c:formatCode>_*\ #\ ##0_-;* #\ ##0_-</c:formatCode>
                <c:ptCount val="11"/>
                <c:pt idx="0">
                  <c:v>3435</c:v>
                </c:pt>
                <c:pt idx="1">
                  <c:v>3743</c:v>
                </c:pt>
                <c:pt idx="2">
                  <c:v>4074</c:v>
                </c:pt>
                <c:pt idx="3">
                  <c:v>4046</c:v>
                </c:pt>
                <c:pt idx="4">
                  <c:v>3504</c:v>
                </c:pt>
                <c:pt idx="5">
                  <c:v>4033</c:v>
                </c:pt>
                <c:pt idx="6">
                  <c:v>3982</c:v>
                </c:pt>
                <c:pt idx="7">
                  <c:v>3957</c:v>
                </c:pt>
                <c:pt idx="8">
                  <c:v>3776</c:v>
                </c:pt>
                <c:pt idx="9">
                  <c:v>3858</c:v>
                </c:pt>
                <c:pt idx="10">
                  <c:v>3710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5F-4BC1-BBFC-7DD96020178D}"/>
            </c:ext>
          </c:extLst>
        </c:ser>
        <c:ser>
          <c:idx val="1"/>
          <c:order val="1"/>
          <c:tx>
            <c:strRef>
              <c:f>salaries_ratio_HF!$A$8</c:f>
              <c:strCache>
                <c:ptCount val="1"/>
                <c:pt idx="0">
                  <c:v>Femmes</c:v>
                </c:pt>
              </c:strCache>
            </c:strRef>
          </c:tx>
          <c:spPr>
            <a:solidFill>
              <a:srgbClr val="21AB88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7777777777777905E-3"/>
                  <c:y val="-6.235011990407674E-2"/>
                </c:manualLayout>
              </c:layout>
              <c:tx>
                <c:rich>
                  <a:bodyPr/>
                  <a:lstStyle/>
                  <a:p>
                    <a:fld id="{A3D3F317-28F1-4C64-8D50-887B2164209C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815F-4BC1-BBFC-7DD96020178D}"/>
                </c:ext>
              </c:extLst>
            </c:dLbl>
            <c:dLbl>
              <c:idx val="1"/>
              <c:layout>
                <c:manualLayout>
                  <c:x val="0"/>
                  <c:y val="-5.2757793764988029E-2"/>
                </c:manualLayout>
              </c:layout>
              <c:tx>
                <c:rich>
                  <a:bodyPr/>
                  <a:lstStyle/>
                  <a:p>
                    <a:fld id="{3159A585-7FF8-40C4-8C04-8B4EB6168C2E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815F-4BC1-BBFC-7DD96020178D}"/>
                </c:ext>
              </c:extLst>
            </c:dLbl>
            <c:dLbl>
              <c:idx val="2"/>
              <c:layout>
                <c:manualLayout>
                  <c:x val="-2.7777777777778286E-3"/>
                  <c:y val="-5.7553956834532377E-2"/>
                </c:manualLayout>
              </c:layout>
              <c:tx>
                <c:rich>
                  <a:bodyPr/>
                  <a:lstStyle/>
                  <a:p>
                    <a:fld id="{AD372F1C-57BF-46FF-AFC7-F0A97A68F89E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815F-4BC1-BBFC-7DD96020178D}"/>
                </c:ext>
              </c:extLst>
            </c:dLbl>
            <c:dLbl>
              <c:idx val="3"/>
              <c:layout>
                <c:manualLayout>
                  <c:x val="0"/>
                  <c:y val="-5.7553956834532384E-2"/>
                </c:manualLayout>
              </c:layout>
              <c:tx>
                <c:rich>
                  <a:bodyPr/>
                  <a:lstStyle/>
                  <a:p>
                    <a:fld id="{F3043655-256A-486C-9513-050D0D38354F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815F-4BC1-BBFC-7DD96020178D}"/>
                </c:ext>
              </c:extLst>
            </c:dLbl>
            <c:dLbl>
              <c:idx val="4"/>
              <c:layout>
                <c:manualLayout>
                  <c:x val="-2.7777777777778286E-3"/>
                  <c:y val="-4.7961630695443645E-2"/>
                </c:manualLayout>
              </c:layout>
              <c:tx>
                <c:rich>
                  <a:bodyPr/>
                  <a:lstStyle/>
                  <a:p>
                    <a:fld id="{D3962B30-D036-48BF-842A-A209353E964D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815F-4BC1-BBFC-7DD96020178D}"/>
                </c:ext>
              </c:extLst>
            </c:dLbl>
            <c:dLbl>
              <c:idx val="5"/>
              <c:layout>
                <c:manualLayout>
                  <c:x val="-1.0185067526415994E-16"/>
                  <c:y val="-5.2757793764988022E-2"/>
                </c:manualLayout>
              </c:layout>
              <c:tx>
                <c:rich>
                  <a:bodyPr/>
                  <a:lstStyle/>
                  <a:p>
                    <a:fld id="{B62A8A4D-937F-4A2F-92AB-7516E4A3E876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815F-4BC1-BBFC-7DD96020178D}"/>
                </c:ext>
              </c:extLst>
            </c:dLbl>
            <c:dLbl>
              <c:idx val="6"/>
              <c:layout>
                <c:manualLayout>
                  <c:x val="-2.7777777777777779E-3"/>
                  <c:y val="-5.7553956834532377E-2"/>
                </c:manualLayout>
              </c:layout>
              <c:tx>
                <c:rich>
                  <a:bodyPr/>
                  <a:lstStyle/>
                  <a:p>
                    <a:fld id="{0768B1A4-1C5D-4697-8C39-AE8306FAC705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815F-4BC1-BBFC-7DD96020178D}"/>
                </c:ext>
              </c:extLst>
            </c:dLbl>
            <c:dLbl>
              <c:idx val="7"/>
              <c:layout>
                <c:manualLayout>
                  <c:x val="-1.0185067526415994E-16"/>
                  <c:y val="-6.2350119904076746E-2"/>
                </c:manualLayout>
              </c:layout>
              <c:tx>
                <c:rich>
                  <a:bodyPr/>
                  <a:lstStyle/>
                  <a:p>
                    <a:fld id="{2947A14B-B0B1-4E2D-8283-A60C7E056561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815F-4BC1-BBFC-7DD96020178D}"/>
                </c:ext>
              </c:extLst>
            </c:dLbl>
            <c:dLbl>
              <c:idx val="8"/>
              <c:layout>
                <c:manualLayout>
                  <c:x val="0"/>
                  <c:y val="-5.7553956834532384E-2"/>
                </c:manualLayout>
              </c:layout>
              <c:tx>
                <c:rich>
                  <a:bodyPr/>
                  <a:lstStyle/>
                  <a:p>
                    <a:fld id="{C579D3B8-2CD0-4A88-B525-7B17F1F1D1A0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815F-4BC1-BBFC-7DD96020178D}"/>
                </c:ext>
              </c:extLst>
            </c:dLbl>
            <c:dLbl>
              <c:idx val="9"/>
              <c:layout>
                <c:manualLayout>
                  <c:x val="1.0185067526415994E-16"/>
                  <c:y val="-4.7961630695443645E-2"/>
                </c:manualLayout>
              </c:layout>
              <c:tx>
                <c:rich>
                  <a:bodyPr/>
                  <a:lstStyle/>
                  <a:p>
                    <a:fld id="{E7A1FE54-C602-4CB6-80D6-D2DBDAFC5ACB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815F-4BC1-BBFC-7DD96020178D}"/>
                </c:ext>
              </c:extLst>
            </c:dLbl>
            <c:dLbl>
              <c:idx val="10"/>
              <c:layout>
                <c:manualLayout>
                  <c:x val="-1.2222081031699194E-16"/>
                  <c:y val="-5.7553956834532377E-2"/>
                </c:manualLayout>
              </c:layout>
              <c:tx>
                <c:rich>
                  <a:bodyPr/>
                  <a:lstStyle/>
                  <a:p>
                    <a:fld id="{8BA1B285-C931-428C-8B9E-C7084B13119B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815F-4BC1-BBFC-7DD9602017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1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Marianne" panose="02000000000000000000" pitchFamily="50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salaries_ratio_HF!$B$6:$L$6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salaries_ratio_HF!$B$8:$L$8</c:f>
              <c:numCache>
                <c:formatCode>_*\ #\ ##0_-;* #\ ##0_-</c:formatCode>
                <c:ptCount val="11"/>
                <c:pt idx="0">
                  <c:v>280</c:v>
                </c:pt>
                <c:pt idx="1">
                  <c:v>286</c:v>
                </c:pt>
                <c:pt idx="2">
                  <c:v>355</c:v>
                </c:pt>
                <c:pt idx="3">
                  <c:v>390</c:v>
                </c:pt>
                <c:pt idx="4">
                  <c:v>333</c:v>
                </c:pt>
                <c:pt idx="5">
                  <c:v>364</c:v>
                </c:pt>
                <c:pt idx="6">
                  <c:v>344</c:v>
                </c:pt>
                <c:pt idx="7">
                  <c:v>374</c:v>
                </c:pt>
                <c:pt idx="8">
                  <c:v>314</c:v>
                </c:pt>
                <c:pt idx="9">
                  <c:v>349</c:v>
                </c:pt>
                <c:pt idx="10">
                  <c:v>392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salaries_ratio_HF!$B$9:$L$9</c15:f>
                <c15:dlblRangeCache>
                  <c:ptCount val="11"/>
                  <c:pt idx="0">
                    <c:v>7,5%</c:v>
                  </c:pt>
                  <c:pt idx="1">
                    <c:v>7,1%</c:v>
                  </c:pt>
                  <c:pt idx="2">
                    <c:v>8,0%</c:v>
                  </c:pt>
                  <c:pt idx="3">
                    <c:v>8,8%</c:v>
                  </c:pt>
                  <c:pt idx="4">
                    <c:v>8,7%</c:v>
                  </c:pt>
                  <c:pt idx="5">
                    <c:v>8,3%</c:v>
                  </c:pt>
                  <c:pt idx="6">
                    <c:v>8,0%</c:v>
                  </c:pt>
                  <c:pt idx="7">
                    <c:v>8,6%</c:v>
                  </c:pt>
                  <c:pt idx="8">
                    <c:v>7,7%</c:v>
                  </c:pt>
                  <c:pt idx="9">
                    <c:v>8,3%</c:v>
                  </c:pt>
                  <c:pt idx="10">
                    <c:v>9,6%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1-815F-4BC1-BBFC-7DD96020178D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50"/>
        <c:overlap val="100"/>
        <c:axId val="1317724175"/>
        <c:axId val="1317722927"/>
      </c:barChart>
      <c:catAx>
        <c:axId val="13177241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Marianne" panose="02000000000000000000" pitchFamily="50" charset="0"/>
                <a:ea typeface="+mn-ea"/>
                <a:cs typeface="+mn-cs"/>
              </a:defRPr>
            </a:pPr>
            <a:endParaRPr lang="fr-FR"/>
          </a:p>
        </c:txPr>
        <c:crossAx val="1317722927"/>
        <c:crosses val="autoZero"/>
        <c:auto val="1"/>
        <c:lblAlgn val="ctr"/>
        <c:lblOffset val="100"/>
        <c:noMultiLvlLbl val="0"/>
      </c:catAx>
      <c:valAx>
        <c:axId val="131772292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Marianne" panose="02000000000000000000" pitchFamily="50" charset="0"/>
                <a:ea typeface="+mn-ea"/>
                <a:cs typeface="+mn-cs"/>
              </a:defRPr>
            </a:pPr>
            <a:endParaRPr lang="fr-FR"/>
          </a:p>
        </c:txPr>
        <c:crossAx val="1317724175"/>
        <c:crosses val="autoZero"/>
        <c:crossBetween val="between"/>
        <c:majorUnit val="5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Marianne" panose="02000000000000000000" pitchFamily="50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Marianne" panose="02000000000000000000" pitchFamily="50" charset="0"/>
        </a:defRPr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age_salariés!$C$21</c:f>
              <c:strCache>
                <c:ptCount val="1"/>
                <c:pt idx="0">
                  <c:v>Nombre de salariés</c:v>
                </c:pt>
              </c:strCache>
            </c:strRef>
          </c:tx>
          <c:spPr>
            <a:solidFill>
              <a:srgbClr val="009081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66DAA012-0548-4418-A2E6-6FA80400E818}" type="CELLRANGE">
                      <a:rPr lang="en-US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A124-46FA-A6DD-8C2361045664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5BAEF1DC-DCA2-457F-BAC5-F49ED0F71487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A124-46FA-A6DD-8C236104566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D60B7031-F505-41EE-9975-41F0E59E7581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A124-46FA-A6DD-8C2361045664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E96F84B2-B8B1-4E1E-A039-25053F471BA3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A124-46FA-A6DD-8C2361045664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8C18C3AC-D5A5-4CD5-96FF-8C000F0209E6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A124-46FA-A6DD-8C2361045664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804CBF5A-C453-4998-A8F2-3CE870BA55B3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A124-46FA-A6DD-8C2361045664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A490D005-336E-439D-A25C-8DF31EC06BF2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A124-46FA-A6DD-8C2361045664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EDADD6F5-98EE-4000-8634-00144CEBC734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A124-46FA-A6DD-8C2361045664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170FEA72-A48F-431A-8B23-762C2BED3ED2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A124-46FA-A6DD-8C2361045664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0694355A-0472-4198-8A7B-635DBD9B9099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A124-46FA-A6DD-8C2361045664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F549F27E-AD0A-48BD-A27B-2721D9E62D5F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A124-46FA-A6DD-8C2361045664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61769226-BDD9-4A3D-BCCD-A52956871548}" type="CELLRANGE">
                      <a:rPr lang="fr-FR"/>
                      <a:pPr/>
                      <a:t>[PLAGECELL]</a:t>
                    </a:fld>
                    <a:endParaRPr lang="fr-FR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A124-46FA-A6DD-8C23610456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Marianne" panose="02000000000000000000" pitchFamily="50" charset="0"/>
                    <a:ea typeface="+mn-ea"/>
                    <a:cs typeface="+mn-cs"/>
                  </a:defRPr>
                </a:pPr>
                <a:endParaRPr lang="fr-FR"/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age_salariés!$B$22:$B$33</c:f>
              <c:strCache>
                <c:ptCount val="12"/>
                <c:pt idx="0">
                  <c:v>Plus de 70 ans</c:v>
                </c:pt>
                <c:pt idx="1">
                  <c:v>de 65 à 70 ans</c:v>
                </c:pt>
                <c:pt idx="2">
                  <c:v>de 61 à 65 ans</c:v>
                </c:pt>
                <c:pt idx="3">
                  <c:v>de 56 à 60 ans</c:v>
                </c:pt>
                <c:pt idx="4">
                  <c:v>de 51 à 55 ans</c:v>
                </c:pt>
                <c:pt idx="5">
                  <c:v>de 46 à 50 ans</c:v>
                </c:pt>
                <c:pt idx="6">
                  <c:v>De 41 à 45 ans</c:v>
                </c:pt>
                <c:pt idx="7">
                  <c:v>De 36 à 40 ans</c:v>
                </c:pt>
                <c:pt idx="8">
                  <c:v>De 31 à 35 ans</c:v>
                </c:pt>
                <c:pt idx="9">
                  <c:v>de 26 à 30 ans</c:v>
                </c:pt>
                <c:pt idx="10">
                  <c:v>De 21 à 25 ans</c:v>
                </c:pt>
                <c:pt idx="11">
                  <c:v>Moins de 20 ans</c:v>
                </c:pt>
              </c:strCache>
            </c:strRef>
          </c:cat>
          <c:val>
            <c:numRef>
              <c:f>age_salariés!$C$22:$C$33</c:f>
              <c:numCache>
                <c:formatCode>General</c:formatCode>
                <c:ptCount val="12"/>
                <c:pt idx="0">
                  <c:v>38</c:v>
                </c:pt>
                <c:pt idx="1">
                  <c:v>57</c:v>
                </c:pt>
                <c:pt idx="2">
                  <c:v>149</c:v>
                </c:pt>
                <c:pt idx="3">
                  <c:v>330</c:v>
                </c:pt>
                <c:pt idx="4">
                  <c:v>343</c:v>
                </c:pt>
                <c:pt idx="5">
                  <c:v>371</c:v>
                </c:pt>
                <c:pt idx="6">
                  <c:v>399</c:v>
                </c:pt>
                <c:pt idx="7">
                  <c:v>422</c:v>
                </c:pt>
                <c:pt idx="8">
                  <c:v>498</c:v>
                </c:pt>
                <c:pt idx="9">
                  <c:v>472</c:v>
                </c:pt>
                <c:pt idx="10">
                  <c:v>579</c:v>
                </c:pt>
                <c:pt idx="11">
                  <c:v>428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age_salariés!$D$22:$D$33</c15:f>
                <c15:dlblRangeCache>
                  <c:ptCount val="12"/>
                  <c:pt idx="0">
                    <c:v>1%</c:v>
                  </c:pt>
                  <c:pt idx="1">
                    <c:v>1%</c:v>
                  </c:pt>
                  <c:pt idx="2">
                    <c:v>4%</c:v>
                  </c:pt>
                  <c:pt idx="3">
                    <c:v>8%</c:v>
                  </c:pt>
                  <c:pt idx="4">
                    <c:v>8%</c:v>
                  </c:pt>
                  <c:pt idx="5">
                    <c:v>9%</c:v>
                  </c:pt>
                  <c:pt idx="6">
                    <c:v>10%</c:v>
                  </c:pt>
                  <c:pt idx="7">
                    <c:v>10%</c:v>
                  </c:pt>
                  <c:pt idx="8">
                    <c:v>12%</c:v>
                  </c:pt>
                  <c:pt idx="9">
                    <c:v>12%</c:v>
                  </c:pt>
                  <c:pt idx="10">
                    <c:v>14%</c:v>
                  </c:pt>
                  <c:pt idx="11">
                    <c:v>10%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A124-46FA-A6DD-8C23610456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316037983"/>
        <c:axId val="1316037151"/>
      </c:barChart>
      <c:catAx>
        <c:axId val="1316037983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Marianne" panose="02000000000000000000" pitchFamily="50" charset="0"/>
                <a:ea typeface="+mn-ea"/>
                <a:cs typeface="+mn-cs"/>
              </a:defRPr>
            </a:pPr>
            <a:endParaRPr lang="fr-FR"/>
          </a:p>
        </c:txPr>
        <c:crossAx val="1316037151"/>
        <c:crosses val="autoZero"/>
        <c:auto val="1"/>
        <c:lblAlgn val="ctr"/>
        <c:lblOffset val="100"/>
        <c:noMultiLvlLbl val="0"/>
      </c:catAx>
      <c:valAx>
        <c:axId val="131603715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Marianne" panose="02000000000000000000" pitchFamily="50" charset="0"/>
                <a:ea typeface="+mn-ea"/>
                <a:cs typeface="+mn-cs"/>
              </a:defRPr>
            </a:pPr>
            <a:endParaRPr lang="fr-FR"/>
          </a:p>
        </c:txPr>
        <c:crossAx val="131603798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Marianne" panose="02000000000000000000" pitchFamily="50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ratio_CDD_CDI!$A$24</c:f>
              <c:strCache>
                <c:ptCount val="1"/>
                <c:pt idx="0">
                  <c:v>Nombre de salariés en CDD</c:v>
                </c:pt>
              </c:strCache>
            </c:strRef>
          </c:tx>
          <c:spPr>
            <a:ln w="25400" cap="rnd">
              <a:solidFill>
                <a:srgbClr val="37635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37635F"/>
              </a:solidFill>
              <a:ln w="9525">
                <a:noFill/>
              </a:ln>
              <a:effectLst/>
            </c:spPr>
          </c:marker>
          <c:cat>
            <c:numRef>
              <c:f>ratio_CDD_CDI!$B$23:$L$23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ratio_CDD_CDI!$B$24:$L$24</c:f>
              <c:numCache>
                <c:formatCode>General</c:formatCode>
                <c:ptCount val="11"/>
                <c:pt idx="0">
                  <c:v>1492</c:v>
                </c:pt>
                <c:pt idx="1">
                  <c:v>1760</c:v>
                </c:pt>
                <c:pt idx="2">
                  <c:v>2281</c:v>
                </c:pt>
                <c:pt idx="3">
                  <c:v>2402</c:v>
                </c:pt>
                <c:pt idx="4">
                  <c:v>1981</c:v>
                </c:pt>
                <c:pt idx="5">
                  <c:v>2509</c:v>
                </c:pt>
                <c:pt idx="6">
                  <c:v>1889</c:v>
                </c:pt>
                <c:pt idx="7">
                  <c:v>2249</c:v>
                </c:pt>
                <c:pt idx="8">
                  <c:v>1829</c:v>
                </c:pt>
                <c:pt idx="9">
                  <c:v>1890</c:v>
                </c:pt>
                <c:pt idx="10">
                  <c:v>1858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DD-42D5-9AD9-DDE56454DCCA}"/>
            </c:ext>
          </c:extLst>
        </c:ser>
        <c:ser>
          <c:idx val="1"/>
          <c:order val="1"/>
          <c:tx>
            <c:strRef>
              <c:f>ratio_CDD_CDI!$A$25</c:f>
              <c:strCache>
                <c:ptCount val="1"/>
                <c:pt idx="0">
                  <c:v>Nombre de salariés en CDI</c:v>
                </c:pt>
              </c:strCache>
            </c:strRef>
          </c:tx>
          <c:spPr>
            <a:ln w="25400" cap="rnd">
              <a:solidFill>
                <a:srgbClr val="21AB88"/>
              </a:solidFill>
              <a:round/>
            </a:ln>
            <a:effectLst/>
          </c:spPr>
          <c:marker>
            <c:symbol val="triangle"/>
            <c:size val="7"/>
            <c:spPr>
              <a:solidFill>
                <a:srgbClr val="21AB88"/>
              </a:solidFill>
              <a:ln w="9525">
                <a:noFill/>
              </a:ln>
              <a:effectLst/>
            </c:spPr>
          </c:marker>
          <c:cat>
            <c:numRef>
              <c:f>ratio_CDD_CDI!$B$23:$L$23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ratio_CDD_CDI!$B$25:$L$25</c:f>
              <c:numCache>
                <c:formatCode>General</c:formatCode>
                <c:ptCount val="11"/>
                <c:pt idx="0">
                  <c:v>2340</c:v>
                </c:pt>
                <c:pt idx="1">
                  <c:v>2375</c:v>
                </c:pt>
                <c:pt idx="2">
                  <c:v>2286</c:v>
                </c:pt>
                <c:pt idx="3">
                  <c:v>2204</c:v>
                </c:pt>
                <c:pt idx="4">
                  <c:v>2206</c:v>
                </c:pt>
                <c:pt idx="5">
                  <c:v>2375</c:v>
                </c:pt>
                <c:pt idx="6">
                  <c:v>2620</c:v>
                </c:pt>
                <c:pt idx="7">
                  <c:v>2486</c:v>
                </c:pt>
                <c:pt idx="8">
                  <c:v>2541</c:v>
                </c:pt>
                <c:pt idx="9">
                  <c:v>2571</c:v>
                </c:pt>
                <c:pt idx="10">
                  <c:v>2440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0DD-42D5-9AD9-DDE56454DCCA}"/>
            </c:ext>
          </c:extLst>
        </c:ser>
        <c:ser>
          <c:idx val="2"/>
          <c:order val="2"/>
          <c:tx>
            <c:strRef>
              <c:f>ratio_CDD_CDI!$A$27</c:f>
              <c:strCache>
                <c:ptCount val="1"/>
                <c:pt idx="0">
                  <c:v>Nombre d'ETP en CDD</c:v>
                </c:pt>
              </c:strCache>
            </c:strRef>
          </c:tx>
          <c:spPr>
            <a:ln w="25400" cap="rnd">
              <a:solidFill>
                <a:srgbClr val="37635F"/>
              </a:solidFill>
              <a:prstDash val="sysDash"/>
              <a:round/>
            </a:ln>
            <a:effectLst/>
          </c:spPr>
          <c:marker>
            <c:symbol val="circle"/>
            <c:size val="5"/>
            <c:spPr>
              <a:solidFill>
                <a:srgbClr val="37635F"/>
              </a:solidFill>
              <a:ln w="9525">
                <a:noFill/>
              </a:ln>
              <a:effectLst/>
            </c:spPr>
          </c:marker>
          <c:cat>
            <c:numRef>
              <c:f>ratio_CDD_CDI!$B$23:$L$23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ratio_CDD_CDI!$B$27:$L$27</c:f>
              <c:numCache>
                <c:formatCode>0</c:formatCode>
                <c:ptCount val="11"/>
                <c:pt idx="0">
                  <c:v>582.29725274725274</c:v>
                </c:pt>
                <c:pt idx="1">
                  <c:v>675.20219780219782</c:v>
                </c:pt>
                <c:pt idx="2">
                  <c:v>864.89890109890109</c:v>
                </c:pt>
                <c:pt idx="3">
                  <c:v>909.37802197802193</c:v>
                </c:pt>
                <c:pt idx="4">
                  <c:v>816.0379120879121</c:v>
                </c:pt>
                <c:pt idx="5">
                  <c:v>937.17692307692312</c:v>
                </c:pt>
                <c:pt idx="6">
                  <c:v>619.94962637362642</c:v>
                </c:pt>
                <c:pt idx="7">
                  <c:v>783.29775824175817</c:v>
                </c:pt>
                <c:pt idx="8">
                  <c:v>671.86341208791202</c:v>
                </c:pt>
                <c:pt idx="9">
                  <c:v>703.28789560439554</c:v>
                </c:pt>
                <c:pt idx="10">
                  <c:v>687.31667582417583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DD-42D5-9AD9-DDE56454DCCA}"/>
            </c:ext>
          </c:extLst>
        </c:ser>
        <c:ser>
          <c:idx val="3"/>
          <c:order val="3"/>
          <c:tx>
            <c:strRef>
              <c:f>ratio_CDD_CDI!$A$28</c:f>
              <c:strCache>
                <c:ptCount val="1"/>
                <c:pt idx="0">
                  <c:v>Nombre d'ETP en CDI</c:v>
                </c:pt>
              </c:strCache>
            </c:strRef>
          </c:tx>
          <c:spPr>
            <a:ln w="25400" cap="rnd">
              <a:solidFill>
                <a:srgbClr val="21AB88"/>
              </a:solidFill>
              <a:prstDash val="sysDash"/>
              <a:round/>
            </a:ln>
            <a:effectLst/>
          </c:spPr>
          <c:marker>
            <c:symbol val="triangle"/>
            <c:size val="7"/>
            <c:spPr>
              <a:solidFill>
                <a:srgbClr val="21AB88"/>
              </a:solidFill>
              <a:ln w="9525">
                <a:noFill/>
              </a:ln>
              <a:effectLst/>
            </c:spPr>
          </c:marker>
          <c:cat>
            <c:numRef>
              <c:f>ratio_CDD_CDI!$B$23:$L$23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ratio_CDD_CDI!$B$28:$L$28</c:f>
              <c:numCache>
                <c:formatCode>0</c:formatCode>
                <c:ptCount val="11"/>
                <c:pt idx="0">
                  <c:v>1865.6862637362638</c:v>
                </c:pt>
                <c:pt idx="1">
                  <c:v>1868.2423076923078</c:v>
                </c:pt>
                <c:pt idx="2">
                  <c:v>1708.2329670329671</c:v>
                </c:pt>
                <c:pt idx="3">
                  <c:v>1615.7302197802198</c:v>
                </c:pt>
                <c:pt idx="4">
                  <c:v>2021.5417582417583</c:v>
                </c:pt>
                <c:pt idx="5">
                  <c:v>1839.528021978022</c:v>
                </c:pt>
                <c:pt idx="6">
                  <c:v>2063.8720384615385</c:v>
                </c:pt>
                <c:pt idx="7">
                  <c:v>1729.9376428571427</c:v>
                </c:pt>
                <c:pt idx="8">
                  <c:v>1982.5041263736261</c:v>
                </c:pt>
                <c:pt idx="9">
                  <c:v>2034.6026373626373</c:v>
                </c:pt>
                <c:pt idx="10">
                  <c:v>1892.4566428571427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0DD-42D5-9AD9-DDE56454DCCA}"/>
            </c:ext>
          </c:extLst>
        </c:ser>
        <c:ser>
          <c:idx val="4"/>
          <c:order val="4"/>
          <c:tx>
            <c:strRef>
              <c:f>ratio_CDD_CDI!$A$26</c:f>
              <c:strCache>
                <c:ptCount val="1"/>
                <c:pt idx="0">
                  <c:v>Nombre d'apprentis</c:v>
                </c:pt>
              </c:strCache>
            </c:strRef>
          </c:tx>
          <c:spPr>
            <a:ln w="28575" cap="rnd">
              <a:solidFill>
                <a:srgbClr val="009081"/>
              </a:solidFill>
              <a:prstDash val="sysDot"/>
              <a:round/>
            </a:ln>
            <a:effectLst/>
          </c:spPr>
          <c:marker>
            <c:symbol val="x"/>
            <c:size val="5"/>
            <c:spPr>
              <a:solidFill>
                <a:srgbClr val="009081"/>
              </a:solidFill>
              <a:ln w="9525">
                <a:noFill/>
              </a:ln>
              <a:effectLst/>
            </c:spPr>
          </c:marker>
          <c:cat>
            <c:numRef>
              <c:f>ratio_CDD_CDI!$B$23:$L$23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ratio_CDD_CDI!$B$26:$L$26</c:f>
              <c:numCache>
                <c:formatCode>General</c:formatCode>
                <c:ptCount val="11"/>
                <c:pt idx="0">
                  <c:v>194</c:v>
                </c:pt>
                <c:pt idx="1">
                  <c:v>217</c:v>
                </c:pt>
                <c:pt idx="2">
                  <c:v>215</c:v>
                </c:pt>
                <c:pt idx="3">
                  <c:v>235</c:v>
                </c:pt>
                <c:pt idx="4">
                  <c:v>197</c:v>
                </c:pt>
                <c:pt idx="5">
                  <c:v>221</c:v>
                </c:pt>
                <c:pt idx="6">
                  <c:v>223</c:v>
                </c:pt>
                <c:pt idx="7">
                  <c:v>223</c:v>
                </c:pt>
                <c:pt idx="8">
                  <c:v>248</c:v>
                </c:pt>
                <c:pt idx="9">
                  <c:v>283</c:v>
                </c:pt>
                <c:pt idx="10">
                  <c:v>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0DD-42D5-9AD9-DDE56454D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6502399"/>
        <c:axId val="1316493247"/>
      </c:lineChart>
      <c:catAx>
        <c:axId val="13165023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Marianne" panose="02000000000000000000" pitchFamily="50" charset="0"/>
                <a:ea typeface="+mn-ea"/>
                <a:cs typeface="+mn-cs"/>
              </a:defRPr>
            </a:pPr>
            <a:endParaRPr lang="fr-FR"/>
          </a:p>
        </c:txPr>
        <c:crossAx val="1316493247"/>
        <c:crosses val="autoZero"/>
        <c:auto val="1"/>
        <c:lblAlgn val="ctr"/>
        <c:lblOffset val="100"/>
        <c:noMultiLvlLbl val="0"/>
      </c:catAx>
      <c:valAx>
        <c:axId val="131649324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Marianne" panose="02000000000000000000" pitchFamily="50" charset="0"/>
                <a:ea typeface="+mn-ea"/>
                <a:cs typeface="+mn-cs"/>
              </a:defRPr>
            </a:pPr>
            <a:endParaRPr lang="fr-FR"/>
          </a:p>
        </c:txPr>
        <c:crossAx val="13165023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Marianne" panose="02000000000000000000" pitchFamily="50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Marianne" panose="02000000000000000000" pitchFamily="50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duree_CDD!$A$21</c:f>
              <c:strCache>
                <c:ptCount val="1"/>
                <c:pt idx="0">
                  <c:v>Moins d'un mois</c:v>
                </c:pt>
              </c:strCache>
            </c:strRef>
          </c:tx>
          <c:spPr>
            <a:solidFill>
              <a:srgbClr val="37635F"/>
            </a:solidFill>
            <a:ln>
              <a:noFill/>
            </a:ln>
            <a:effectLst/>
          </c:spPr>
          <c:invertIfNegative val="0"/>
          <c:cat>
            <c:strRef>
              <c:f>duree_CDD!$B$20:$C$20</c:f>
              <c:strCache>
                <c:ptCount val="2"/>
                <c:pt idx="0">
                  <c:v>Nombre 
de contrats</c:v>
                </c:pt>
                <c:pt idx="1">
                  <c:v>Nombre 
d'ETP</c:v>
                </c:pt>
              </c:strCache>
            </c:strRef>
          </c:cat>
          <c:val>
            <c:numRef>
              <c:f>duree_CDD!$B$21:$C$21</c:f>
              <c:numCache>
                <c:formatCode>0.0</c:formatCode>
                <c:ptCount val="2"/>
                <c:pt idx="0" formatCode="General">
                  <c:v>372</c:v>
                </c:pt>
                <c:pt idx="1">
                  <c:v>13.758181318681318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98-46E1-8E8F-3F5042E2A3A7}"/>
            </c:ext>
          </c:extLst>
        </c:ser>
        <c:ser>
          <c:idx val="1"/>
          <c:order val="1"/>
          <c:tx>
            <c:strRef>
              <c:f>duree_CDD!$A$22</c:f>
              <c:strCache>
                <c:ptCount val="1"/>
                <c:pt idx="0">
                  <c:v>De 1 à 3 mois</c:v>
                </c:pt>
              </c:strCache>
            </c:strRef>
          </c:tx>
          <c:spPr>
            <a:pattFill prst="pct80">
              <a:fgClr>
                <a:srgbClr val="21AB88"/>
              </a:fgClr>
              <a:bgClr>
                <a:schemeClr val="bg1"/>
              </a:bgClr>
            </a:pattFill>
            <a:ln>
              <a:noFill/>
            </a:ln>
            <a:effectLst/>
          </c:spPr>
          <c:invertIfNegative val="0"/>
          <c:cat>
            <c:strRef>
              <c:f>duree_CDD!$B$20:$C$20</c:f>
              <c:strCache>
                <c:ptCount val="2"/>
                <c:pt idx="0">
                  <c:v>Nombre 
de contrats</c:v>
                </c:pt>
                <c:pt idx="1">
                  <c:v>Nombre 
d'ETP</c:v>
                </c:pt>
              </c:strCache>
            </c:strRef>
          </c:cat>
          <c:val>
            <c:numRef>
              <c:f>duree_CDD!$B$22:$C$22</c:f>
              <c:numCache>
                <c:formatCode>0.0</c:formatCode>
                <c:ptCount val="2"/>
                <c:pt idx="0" formatCode="General">
                  <c:v>492</c:v>
                </c:pt>
                <c:pt idx="1">
                  <c:v>71.9075054945055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98-46E1-8E8F-3F5042E2A3A7}"/>
            </c:ext>
          </c:extLst>
        </c:ser>
        <c:ser>
          <c:idx val="2"/>
          <c:order val="2"/>
          <c:tx>
            <c:strRef>
              <c:f>duree_CDD!$A$23</c:f>
              <c:strCache>
                <c:ptCount val="1"/>
                <c:pt idx="0">
                  <c:v>De 3 à 6 mois</c:v>
                </c:pt>
              </c:strCache>
            </c:strRef>
          </c:tx>
          <c:spPr>
            <a:solidFill>
              <a:srgbClr val="009081"/>
            </a:solidFill>
            <a:ln>
              <a:noFill/>
            </a:ln>
            <a:effectLst/>
          </c:spPr>
          <c:invertIfNegative val="0"/>
          <c:cat>
            <c:strRef>
              <c:f>duree_CDD!$B$20:$C$20</c:f>
              <c:strCache>
                <c:ptCount val="2"/>
                <c:pt idx="0">
                  <c:v>Nombre 
de contrats</c:v>
                </c:pt>
                <c:pt idx="1">
                  <c:v>Nombre 
d'ETP</c:v>
                </c:pt>
              </c:strCache>
            </c:strRef>
          </c:cat>
          <c:val>
            <c:numRef>
              <c:f>duree_CDD!$B$23:$C$23</c:f>
              <c:numCache>
                <c:formatCode>0.0</c:formatCode>
                <c:ptCount val="2"/>
                <c:pt idx="0" formatCode="General">
                  <c:v>446</c:v>
                </c:pt>
                <c:pt idx="1">
                  <c:v>135.78290659340658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98-46E1-8E8F-3F5042E2A3A7}"/>
            </c:ext>
          </c:extLst>
        </c:ser>
        <c:ser>
          <c:idx val="3"/>
          <c:order val="3"/>
          <c:tx>
            <c:strRef>
              <c:f>duree_CDD!$A$24</c:f>
              <c:strCache>
                <c:ptCount val="1"/>
                <c:pt idx="0">
                  <c:v>De 6 mois à 1 an</c:v>
                </c:pt>
              </c:strCache>
            </c:strRef>
          </c:tx>
          <c:spPr>
            <a:pattFill prst="pct80">
              <a:fgClr>
                <a:srgbClr val="37635F"/>
              </a:fgClr>
              <a:bgClr>
                <a:schemeClr val="bg1"/>
              </a:bgClr>
            </a:pattFill>
            <a:ln>
              <a:noFill/>
            </a:ln>
            <a:effectLst/>
          </c:spPr>
          <c:invertIfNegative val="0"/>
          <c:cat>
            <c:strRef>
              <c:f>duree_CDD!$B$20:$C$20</c:f>
              <c:strCache>
                <c:ptCount val="2"/>
                <c:pt idx="0">
                  <c:v>Nombre 
de contrats</c:v>
                </c:pt>
                <c:pt idx="1">
                  <c:v>Nombre 
d'ETP</c:v>
                </c:pt>
              </c:strCache>
            </c:strRef>
          </c:cat>
          <c:val>
            <c:numRef>
              <c:f>duree_CDD!$B$24:$C$24</c:f>
              <c:numCache>
                <c:formatCode>0.0</c:formatCode>
                <c:ptCount val="2"/>
                <c:pt idx="0" formatCode="General">
                  <c:v>442</c:v>
                </c:pt>
                <c:pt idx="1">
                  <c:v>314.51298901098897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E98-46E1-8E8F-3F5042E2A3A7}"/>
            </c:ext>
          </c:extLst>
        </c:ser>
        <c:ser>
          <c:idx val="4"/>
          <c:order val="4"/>
          <c:tx>
            <c:strRef>
              <c:f>duree_CDD!$A$25</c:f>
              <c:strCache>
                <c:ptCount val="1"/>
                <c:pt idx="0">
                  <c:v>Plus d'un an</c:v>
                </c:pt>
              </c:strCache>
            </c:strRef>
          </c:tx>
          <c:spPr>
            <a:solidFill>
              <a:srgbClr val="21AB88"/>
            </a:solidFill>
            <a:ln>
              <a:noFill/>
            </a:ln>
            <a:effectLst/>
          </c:spPr>
          <c:invertIfNegative val="0"/>
          <c:cat>
            <c:strRef>
              <c:f>duree_CDD!$B$20:$C$20</c:f>
              <c:strCache>
                <c:ptCount val="2"/>
                <c:pt idx="0">
                  <c:v>Nombre 
de contrats</c:v>
                </c:pt>
                <c:pt idx="1">
                  <c:v>Nombre 
d'ETP</c:v>
                </c:pt>
              </c:strCache>
            </c:strRef>
          </c:cat>
          <c:val>
            <c:numRef>
              <c:f>duree_CDD!$B$25:$C$25</c:f>
              <c:numCache>
                <c:formatCode>0.0</c:formatCode>
                <c:ptCount val="2"/>
                <c:pt idx="0" formatCode="General">
                  <c:v>270</c:v>
                </c:pt>
                <c:pt idx="1">
                  <c:v>151.35509340659343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98-46E1-8E8F-3F5042E2A3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301810959"/>
        <c:axId val="1301813871"/>
      </c:barChart>
      <c:catAx>
        <c:axId val="130181095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301813871"/>
        <c:crosses val="autoZero"/>
        <c:auto val="1"/>
        <c:lblAlgn val="ctr"/>
        <c:lblOffset val="100"/>
        <c:noMultiLvlLbl val="0"/>
      </c:catAx>
      <c:valAx>
        <c:axId val="130181387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3018109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1463674</xdr:colOff>
      <xdr:row>4</xdr:row>
      <xdr:rowOff>171450</xdr:rowOff>
    </xdr:from>
    <xdr:to>
      <xdr:col>8</xdr:col>
      <xdr:colOff>260349</xdr:colOff>
      <xdr:row>15</xdr:row>
      <xdr:rowOff>114300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555625</xdr:colOff>
      <xdr:row>5</xdr:row>
      <xdr:rowOff>88900</xdr:rowOff>
    </xdr:from>
    <xdr:to>
      <xdr:col>6</xdr:col>
      <xdr:colOff>288925</xdr:colOff>
      <xdr:row>20</xdr:row>
      <xdr:rowOff>69850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0.74444</cdr:x>
      <cdr:y>0.04317</cdr:y>
    </cdr:from>
    <cdr:to>
      <cdr:x>0.99236</cdr:x>
      <cdr:y>0.1199</cdr:y>
    </cdr:to>
    <cdr:sp macro="" textlink="">
      <cdr:nvSpPr>
        <cdr:cNvPr id="2" name="ZoneTexte 1">
          <a:extLst xmlns:a="http://schemas.openxmlformats.org/drawingml/2006/main">
            <a:ext uri="{FF2B5EF4-FFF2-40B4-BE49-F238E27FC236}">
              <a16:creationId xmlns:a16="http://schemas.microsoft.com/office/drawing/2014/main" id="{D50218E8-5100-4428-A1AC-4F456DB91D8C}"/>
            </a:ext>
          </a:extLst>
        </cdr:cNvPr>
        <cdr:cNvSpPr txBox="1"/>
      </cdr:nvSpPr>
      <cdr:spPr>
        <a:xfrm xmlns:a="http://schemas.openxmlformats.org/drawingml/2006/main">
          <a:off x="3403600" y="114300"/>
          <a:ext cx="1133475" cy="2032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800" i="1">
              <a:latin typeface="Marianne" panose="02000000000000000000" pitchFamily="50" charset="0"/>
            </a:rPr>
            <a:t>% : Part de femmes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3175</xdr:colOff>
      <xdr:row>5</xdr:row>
      <xdr:rowOff>6350</xdr:rowOff>
    </xdr:from>
    <xdr:to>
      <xdr:col>8</xdr:col>
      <xdr:colOff>523875</xdr:colOff>
      <xdr:row>18</xdr:row>
      <xdr:rowOff>171450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3175</xdr:colOff>
      <xdr:row>11</xdr:row>
      <xdr:rowOff>12700</xdr:rowOff>
    </xdr:from>
    <xdr:to>
      <xdr:col>8</xdr:col>
      <xdr:colOff>3175</xdr:colOff>
      <xdr:row>25</xdr:row>
      <xdr:rowOff>177800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800101</xdr:colOff>
      <xdr:row>5</xdr:row>
      <xdr:rowOff>127000</xdr:rowOff>
    </xdr:from>
    <xdr:to>
      <xdr:col>6</xdr:col>
      <xdr:colOff>469901</xdr:colOff>
      <xdr:row>20</xdr:row>
      <xdr:rowOff>38100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968618</xdr:colOff>
      <xdr:row>5</xdr:row>
      <xdr:rowOff>70828</xdr:rowOff>
    </xdr:from>
    <xdr:to>
      <xdr:col>4</xdr:col>
      <xdr:colOff>420808</xdr:colOff>
      <xdr:row>15</xdr:row>
      <xdr:rowOff>127978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155574</xdr:colOff>
      <xdr:row>11</xdr:row>
      <xdr:rowOff>31750</xdr:rowOff>
    </xdr:from>
    <xdr:to>
      <xdr:col>8</xdr:col>
      <xdr:colOff>133349</xdr:colOff>
      <xdr:row>26</xdr:row>
      <xdr:rowOff>12700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1A5BB8A0-BAD4-4CE0-AC81-16EF56CFDC8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1222375</xdr:colOff>
      <xdr:row>11</xdr:row>
      <xdr:rowOff>57150</xdr:rowOff>
    </xdr:from>
    <xdr:to>
      <xdr:col>5</xdr:col>
      <xdr:colOff>688975</xdr:colOff>
      <xdr:row>26</xdr:row>
      <xdr:rowOff>38100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FA81CCF-D34F-464E-B53E-88EACB7773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0.08458</cdr:x>
      <cdr:y>0</cdr:y>
    </cdr:from>
    <cdr:to>
      <cdr:x>0.38875</cdr:x>
      <cdr:y>0.07434</cdr:y>
    </cdr:to>
    <cdr:sp macro="" textlink="">
      <cdr:nvSpPr>
        <cdr:cNvPr id="2" name="ZoneTexte 1">
          <a:extLst xmlns:a="http://schemas.openxmlformats.org/drawingml/2006/main">
            <a:ext uri="{FF2B5EF4-FFF2-40B4-BE49-F238E27FC236}">
              <a16:creationId xmlns:a16="http://schemas.microsoft.com/office/drawing/2014/main" id="{1A978818-C41F-46A1-890A-CC725EEB7125}"/>
            </a:ext>
          </a:extLst>
        </cdr:cNvPr>
        <cdr:cNvSpPr txBox="1"/>
      </cdr:nvSpPr>
      <cdr:spPr>
        <a:xfrm xmlns:a="http://schemas.openxmlformats.org/drawingml/2006/main">
          <a:off x="322263" y="0"/>
          <a:ext cx="1158875" cy="1968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800" i="1">
              <a:latin typeface="Marianne" panose="02000000000000000000" pitchFamily="50" charset="0"/>
            </a:rPr>
            <a:t>% : Part de femmes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549275</xdr:colOff>
      <xdr:row>4</xdr:row>
      <xdr:rowOff>120650</xdr:rowOff>
    </xdr:from>
    <xdr:to>
      <xdr:col>6</xdr:col>
      <xdr:colOff>219075</xdr:colOff>
      <xdr:row>18</xdr:row>
      <xdr:rowOff>101600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EF6CB36C-3A59-493A-8F9A-30D3BE3386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218369</xdr:colOff>
      <xdr:row>5</xdr:row>
      <xdr:rowOff>4939</xdr:rowOff>
    </xdr:from>
    <xdr:to>
      <xdr:col>7</xdr:col>
      <xdr:colOff>218369</xdr:colOff>
      <xdr:row>20</xdr:row>
      <xdr:rowOff>21167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95BF9554-AB4F-4DA6-B76C-F3CAB2A38B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92075</xdr:colOff>
      <xdr:row>4</xdr:row>
      <xdr:rowOff>19050</xdr:rowOff>
    </xdr:from>
    <xdr:to>
      <xdr:col>7</xdr:col>
      <xdr:colOff>330200</xdr:colOff>
      <xdr:row>17</xdr:row>
      <xdr:rowOff>12700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309E4258-06C0-48B0-A1D3-89A26EFED1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CEF4A5-1F1B-433D-A287-B19B3A329472}">
  <dimension ref="A1:K21"/>
  <sheetViews>
    <sheetView tabSelected="1" workbookViewId="0">
      <selection activeCell="F19" sqref="F19"/>
    </sheetView>
  </sheetViews>
  <sheetFormatPr baseColWidth="10" defaultRowHeight="14.5"/>
  <cols>
    <col min="2" max="2" width="11.453125" bestFit="1" customWidth="1"/>
    <col min="3" max="3" width="11.6328125" customWidth="1"/>
  </cols>
  <sheetData>
    <row r="1" spans="1:11" ht="17.5">
      <c r="A1" s="98" t="s">
        <v>96</v>
      </c>
    </row>
    <row r="2" spans="1:11">
      <c r="A2" s="88"/>
    </row>
    <row r="3" spans="1:11" ht="15">
      <c r="A3" s="1" t="s">
        <v>68</v>
      </c>
    </row>
    <row r="4" spans="1:11" ht="15">
      <c r="A4" s="1" t="s">
        <v>97</v>
      </c>
    </row>
    <row r="7" spans="1:11">
      <c r="C7" s="110" t="s">
        <v>100</v>
      </c>
      <c r="D7" s="111"/>
      <c r="E7" s="111"/>
      <c r="F7" s="111"/>
    </row>
    <row r="8" spans="1:11" ht="42">
      <c r="B8" s="105" t="s">
        <v>98</v>
      </c>
      <c r="C8" s="106" t="s">
        <v>106</v>
      </c>
      <c r="D8" s="106" t="s">
        <v>104</v>
      </c>
      <c r="E8" s="106" t="s">
        <v>105</v>
      </c>
      <c r="F8" s="105" t="s">
        <v>23</v>
      </c>
      <c r="H8" s="109"/>
      <c r="I8" s="53"/>
      <c r="J8" s="109"/>
      <c r="K8" s="109"/>
    </row>
    <row r="9" spans="1:11">
      <c r="B9" s="112" t="s">
        <v>101</v>
      </c>
      <c r="C9" s="113">
        <v>30</v>
      </c>
      <c r="D9" s="113">
        <v>47</v>
      </c>
      <c r="E9" s="113">
        <v>14</v>
      </c>
      <c r="F9" s="114">
        <v>91</v>
      </c>
      <c r="H9" s="109"/>
      <c r="I9" s="53"/>
      <c r="J9" s="109"/>
      <c r="K9" s="109"/>
    </row>
    <row r="10" spans="1:11">
      <c r="B10" s="83">
        <v>10</v>
      </c>
      <c r="C10" s="113">
        <v>22</v>
      </c>
      <c r="D10" s="113">
        <v>32</v>
      </c>
      <c r="E10" s="113">
        <v>10</v>
      </c>
      <c r="F10" s="114">
        <v>64</v>
      </c>
      <c r="H10" s="109"/>
      <c r="I10" s="53"/>
      <c r="J10" s="109"/>
      <c r="K10" s="109"/>
    </row>
    <row r="11" spans="1:11">
      <c r="B11" s="83">
        <v>51</v>
      </c>
      <c r="C11" s="113">
        <v>17</v>
      </c>
      <c r="D11" s="113">
        <v>43</v>
      </c>
      <c r="E11" s="113">
        <v>9</v>
      </c>
      <c r="F11" s="114">
        <v>69</v>
      </c>
      <c r="H11" s="109"/>
      <c r="I11" s="53"/>
      <c r="J11" s="109"/>
      <c r="K11" s="109"/>
    </row>
    <row r="12" spans="1:11">
      <c r="B12" s="83">
        <v>52</v>
      </c>
      <c r="C12" s="113">
        <v>27</v>
      </c>
      <c r="D12" s="113">
        <v>30</v>
      </c>
      <c r="E12" s="113">
        <v>10</v>
      </c>
      <c r="F12" s="114">
        <v>67</v>
      </c>
      <c r="H12" s="54"/>
      <c r="I12" s="54"/>
      <c r="J12" s="54"/>
      <c r="K12" s="54"/>
    </row>
    <row r="13" spans="1:11">
      <c r="B13" s="83">
        <v>54</v>
      </c>
      <c r="C13" s="113">
        <v>22</v>
      </c>
      <c r="D13" s="113">
        <v>42</v>
      </c>
      <c r="E13" s="113">
        <v>13</v>
      </c>
      <c r="F13" s="114">
        <v>77</v>
      </c>
      <c r="H13" s="54"/>
      <c r="I13" s="54"/>
      <c r="J13" s="54"/>
      <c r="K13" s="54"/>
    </row>
    <row r="14" spans="1:11">
      <c r="B14" s="83">
        <v>55</v>
      </c>
      <c r="C14" s="113">
        <v>33</v>
      </c>
      <c r="D14" s="113">
        <v>56</v>
      </c>
      <c r="E14" s="113">
        <v>15</v>
      </c>
      <c r="F14" s="114">
        <v>104</v>
      </c>
      <c r="H14" s="54"/>
      <c r="I14" s="54"/>
      <c r="J14" s="54"/>
      <c r="K14" s="54"/>
    </row>
    <row r="15" spans="1:11">
      <c r="B15" s="83">
        <v>57</v>
      </c>
      <c r="C15" s="113">
        <v>28</v>
      </c>
      <c r="D15" s="113">
        <v>44</v>
      </c>
      <c r="E15" s="113">
        <v>9</v>
      </c>
      <c r="F15" s="114">
        <v>81</v>
      </c>
      <c r="H15" s="54"/>
      <c r="I15" s="54"/>
      <c r="J15" s="54"/>
      <c r="K15" s="54"/>
    </row>
    <row r="16" spans="1:11">
      <c r="B16" s="83">
        <v>67</v>
      </c>
      <c r="C16" s="113">
        <v>37</v>
      </c>
      <c r="D16" s="113">
        <v>82</v>
      </c>
      <c r="E16" s="113">
        <v>11</v>
      </c>
      <c r="F16" s="114">
        <v>130</v>
      </c>
      <c r="H16" s="54"/>
      <c r="I16" s="54"/>
      <c r="J16" s="54"/>
      <c r="K16" s="54"/>
    </row>
    <row r="17" spans="2:11">
      <c r="B17" s="83">
        <v>68</v>
      </c>
      <c r="C17" s="113">
        <v>44</v>
      </c>
      <c r="D17" s="113">
        <v>51</v>
      </c>
      <c r="E17" s="113">
        <v>8</v>
      </c>
      <c r="F17" s="114">
        <v>103</v>
      </c>
      <c r="H17" s="54"/>
      <c r="I17" s="54"/>
      <c r="J17" s="54"/>
      <c r="K17" s="54"/>
    </row>
    <row r="18" spans="2:11">
      <c r="B18" s="83">
        <v>88</v>
      </c>
      <c r="C18" s="113">
        <v>110</v>
      </c>
      <c r="D18" s="113">
        <v>92</v>
      </c>
      <c r="E18" s="113">
        <v>19</v>
      </c>
      <c r="F18" s="114">
        <v>221</v>
      </c>
      <c r="H18" s="54"/>
      <c r="I18" s="54"/>
      <c r="J18" s="54"/>
      <c r="K18" s="54"/>
    </row>
    <row r="19" spans="2:11">
      <c r="B19" s="106" t="s">
        <v>99</v>
      </c>
      <c r="C19" s="106">
        <f>SUM(C9:C18)</f>
        <v>370</v>
      </c>
      <c r="D19" s="106">
        <f>SUM(D9:D18)</f>
        <v>519</v>
      </c>
      <c r="E19" s="106">
        <f>SUM(E9:E18)</f>
        <v>118</v>
      </c>
      <c r="F19" s="106" t="s">
        <v>102</v>
      </c>
      <c r="H19" s="54"/>
      <c r="I19" s="54"/>
      <c r="J19" s="54"/>
      <c r="K19" s="54"/>
    </row>
    <row r="20" spans="2:11">
      <c r="B20" s="104"/>
      <c r="H20" s="54"/>
      <c r="I20" s="54"/>
      <c r="J20" s="54"/>
      <c r="K20" s="54"/>
    </row>
    <row r="21" spans="2:11">
      <c r="H21" s="54"/>
      <c r="I21" s="54"/>
      <c r="J21" s="54"/>
      <c r="K21" s="54"/>
    </row>
  </sheetData>
  <mergeCells count="1">
    <mergeCell ref="C7:F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2"/>
  <sheetViews>
    <sheetView topLeftCell="A13" workbookViewId="0">
      <selection activeCell="A18" sqref="A18"/>
    </sheetView>
  </sheetViews>
  <sheetFormatPr baseColWidth="10" defaultRowHeight="17.5"/>
  <cols>
    <col min="1" max="1" width="22.81640625" style="3" customWidth="1"/>
    <col min="2" max="12" width="7.6328125" style="3" customWidth="1"/>
    <col min="13" max="16384" width="10.90625" style="3"/>
  </cols>
  <sheetData>
    <row r="1" spans="1:1">
      <c r="A1" s="57" t="s">
        <v>31</v>
      </c>
    </row>
    <row r="2" spans="1:1">
      <c r="A2" s="1"/>
    </row>
    <row r="3" spans="1:1">
      <c r="A3" s="2" t="s">
        <v>89</v>
      </c>
    </row>
    <row r="4" spans="1:1">
      <c r="A4" s="1" t="s">
        <v>32</v>
      </c>
    </row>
    <row r="6" spans="1:1" s="1" customFormat="1" ht="14"/>
    <row r="7" spans="1:1" s="1" customFormat="1" ht="14"/>
    <row r="8" spans="1:1" s="1" customFormat="1" ht="14"/>
    <row r="9" spans="1:1" s="1" customFormat="1" ht="14"/>
    <row r="10" spans="1:1" s="1" customFormat="1" ht="14"/>
    <row r="17" spans="1:12">
      <c r="A17" s="1"/>
      <c r="B17" s="19" t="s">
        <v>1</v>
      </c>
      <c r="C17" s="19" t="s">
        <v>2</v>
      </c>
      <c r="D17" s="19" t="s">
        <v>3</v>
      </c>
      <c r="E17" s="19" t="s">
        <v>4</v>
      </c>
      <c r="F17" s="19" t="s">
        <v>5</v>
      </c>
      <c r="G17" s="19" t="s">
        <v>6</v>
      </c>
      <c r="H17" s="19" t="s">
        <v>7</v>
      </c>
      <c r="I17" s="19" t="s">
        <v>8</v>
      </c>
      <c r="J17" s="19" t="s">
        <v>9</v>
      </c>
      <c r="K17" s="19" t="s">
        <v>10</v>
      </c>
      <c r="L17" s="20" t="s">
        <v>11</v>
      </c>
    </row>
    <row r="18" spans="1:12">
      <c r="A18" s="8" t="s">
        <v>56</v>
      </c>
      <c r="B18" s="9">
        <f t="shared" ref="B18:L18" si="0">B24</f>
        <v>738</v>
      </c>
      <c r="C18" s="9">
        <f t="shared" si="0"/>
        <v>705</v>
      </c>
      <c r="D18" s="9">
        <f t="shared" si="0"/>
        <v>693</v>
      </c>
      <c r="E18" s="9">
        <f t="shared" si="0"/>
        <v>717</v>
      </c>
      <c r="F18" s="9">
        <f t="shared" si="0"/>
        <v>700</v>
      </c>
      <c r="G18" s="9">
        <f t="shared" si="0"/>
        <v>652</v>
      </c>
      <c r="H18" s="9">
        <f t="shared" si="0"/>
        <v>608</v>
      </c>
      <c r="I18" s="9">
        <f t="shared" si="0"/>
        <v>589</v>
      </c>
      <c r="J18" s="9">
        <f t="shared" si="0"/>
        <v>568</v>
      </c>
      <c r="K18" s="9">
        <f t="shared" si="0"/>
        <v>577</v>
      </c>
      <c r="L18" s="10">
        <f t="shared" si="0"/>
        <v>595</v>
      </c>
    </row>
    <row r="19" spans="1:12">
      <c r="A19" s="11" t="s">
        <v>12</v>
      </c>
      <c r="B19" s="12">
        <f t="shared" ref="B19:L19" si="1">B30</f>
        <v>32</v>
      </c>
      <c r="C19" s="12">
        <f t="shared" si="1"/>
        <v>29</v>
      </c>
      <c r="D19" s="12">
        <f t="shared" si="1"/>
        <v>25</v>
      </c>
      <c r="E19" s="12">
        <f t="shared" si="1"/>
        <v>25</v>
      </c>
      <c r="F19" s="12">
        <f t="shared" si="1"/>
        <v>27</v>
      </c>
      <c r="G19" s="12">
        <f t="shared" si="1"/>
        <v>29</v>
      </c>
      <c r="H19" s="12">
        <f t="shared" si="1"/>
        <v>26</v>
      </c>
      <c r="I19" s="12">
        <f t="shared" si="1"/>
        <v>26</v>
      </c>
      <c r="J19" s="12">
        <f t="shared" si="1"/>
        <v>28</v>
      </c>
      <c r="K19" s="12">
        <f t="shared" si="1"/>
        <v>26</v>
      </c>
      <c r="L19" s="13">
        <f t="shared" si="1"/>
        <v>24</v>
      </c>
    </row>
    <row r="20" spans="1:12">
      <c r="A20" s="14" t="s">
        <v>23</v>
      </c>
      <c r="B20" s="15">
        <f t="shared" ref="B20:L20" si="2">SUM(B24:B25,B30:B31)</f>
        <v>868</v>
      </c>
      <c r="C20" s="15">
        <f t="shared" si="2"/>
        <v>834</v>
      </c>
      <c r="D20" s="15">
        <f t="shared" si="2"/>
        <v>826</v>
      </c>
      <c r="E20" s="15">
        <f t="shared" si="2"/>
        <v>858</v>
      </c>
      <c r="F20" s="15">
        <f t="shared" si="2"/>
        <v>832</v>
      </c>
      <c r="G20" s="15">
        <f t="shared" si="2"/>
        <v>780</v>
      </c>
      <c r="H20" s="15">
        <f t="shared" si="2"/>
        <v>738</v>
      </c>
      <c r="I20" s="15">
        <f t="shared" si="2"/>
        <v>707</v>
      </c>
      <c r="J20" s="15">
        <f t="shared" si="2"/>
        <v>702</v>
      </c>
      <c r="K20" s="15">
        <f t="shared" si="2"/>
        <v>714</v>
      </c>
      <c r="L20" s="16">
        <f t="shared" si="2"/>
        <v>721</v>
      </c>
    </row>
    <row r="21" spans="1:12">
      <c r="A21" s="107"/>
      <c r="B21" s="108"/>
      <c r="C21" s="108"/>
      <c r="D21" s="108"/>
      <c r="E21" s="108"/>
      <c r="F21" s="108"/>
      <c r="G21" s="108"/>
      <c r="H21" s="108"/>
      <c r="I21" s="108"/>
      <c r="J21" s="108"/>
      <c r="K21" s="108"/>
      <c r="L21" s="108"/>
    </row>
    <row r="22" spans="1:12" s="1" customFormat="1" ht="16">
      <c r="A22" s="7" t="s">
        <v>87</v>
      </c>
    </row>
    <row r="23" spans="1:12" s="1" customFormat="1" ht="14">
      <c r="B23" s="19" t="s">
        <v>1</v>
      </c>
      <c r="C23" s="19" t="s">
        <v>2</v>
      </c>
      <c r="D23" s="19" t="s">
        <v>3</v>
      </c>
      <c r="E23" s="19" t="s">
        <v>4</v>
      </c>
      <c r="F23" s="19" t="s">
        <v>5</v>
      </c>
      <c r="G23" s="19" t="s">
        <v>6</v>
      </c>
      <c r="H23" s="19" t="s">
        <v>7</v>
      </c>
      <c r="I23" s="19" t="s">
        <v>8</v>
      </c>
      <c r="J23" s="19" t="s">
        <v>9</v>
      </c>
      <c r="K23" s="19" t="s">
        <v>10</v>
      </c>
      <c r="L23" s="20" t="s">
        <v>11</v>
      </c>
    </row>
    <row r="24" spans="1:12" s="1" customFormat="1" ht="14">
      <c r="A24" s="8" t="s">
        <v>28</v>
      </c>
      <c r="B24" s="12">
        <v>738</v>
      </c>
      <c r="C24" s="12">
        <v>705</v>
      </c>
      <c r="D24" s="12">
        <v>693</v>
      </c>
      <c r="E24" s="12">
        <v>717</v>
      </c>
      <c r="F24" s="12">
        <v>700</v>
      </c>
      <c r="G24" s="12">
        <v>652</v>
      </c>
      <c r="H24" s="12">
        <v>608</v>
      </c>
      <c r="I24" s="12">
        <v>589</v>
      </c>
      <c r="J24" s="12">
        <v>568</v>
      </c>
      <c r="K24" s="12">
        <v>577</v>
      </c>
      <c r="L24" s="13">
        <v>595</v>
      </c>
    </row>
    <row r="25" spans="1:12" s="1" customFormat="1" ht="14">
      <c r="A25" s="11" t="s">
        <v>29</v>
      </c>
      <c r="B25" s="12">
        <v>74</v>
      </c>
      <c r="C25" s="12">
        <v>77</v>
      </c>
      <c r="D25" s="12">
        <v>85</v>
      </c>
      <c r="E25" s="12">
        <v>89</v>
      </c>
      <c r="F25" s="12">
        <v>83</v>
      </c>
      <c r="G25" s="12">
        <v>82</v>
      </c>
      <c r="H25" s="12">
        <v>83</v>
      </c>
      <c r="I25" s="12">
        <v>72</v>
      </c>
      <c r="J25" s="12">
        <v>89</v>
      </c>
      <c r="K25" s="12">
        <v>92</v>
      </c>
      <c r="L25" s="13">
        <v>84</v>
      </c>
    </row>
    <row r="26" spans="1:12" s="1" customFormat="1" ht="14">
      <c r="A26" s="17" t="s">
        <v>33</v>
      </c>
      <c r="B26" s="25">
        <f t="shared" ref="B26:K26" si="3">B25/(B24+B25)</f>
        <v>9.1133004926108374E-2</v>
      </c>
      <c r="C26" s="25">
        <f t="shared" si="3"/>
        <v>9.8465473145780052E-2</v>
      </c>
      <c r="D26" s="25">
        <f t="shared" si="3"/>
        <v>0.10925449871465295</v>
      </c>
      <c r="E26" s="25">
        <f t="shared" si="3"/>
        <v>0.11042183622828784</v>
      </c>
      <c r="F26" s="25">
        <f t="shared" si="3"/>
        <v>0.10600255427841634</v>
      </c>
      <c r="G26" s="25">
        <f t="shared" si="3"/>
        <v>0.11171662125340599</v>
      </c>
      <c r="H26" s="25">
        <f t="shared" si="3"/>
        <v>0.12011577424023155</v>
      </c>
      <c r="I26" s="25">
        <f t="shared" si="3"/>
        <v>0.10892586989409984</v>
      </c>
      <c r="J26" s="25">
        <f t="shared" si="3"/>
        <v>0.13546423135464231</v>
      </c>
      <c r="K26" s="25">
        <f t="shared" si="3"/>
        <v>0.13751868460388639</v>
      </c>
      <c r="L26" s="26">
        <f>L25/(L24+L25)</f>
        <v>0.12371134020618557</v>
      </c>
    </row>
    <row r="27" spans="1:12" s="1" customFormat="1" ht="14"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</row>
    <row r="28" spans="1:12" s="1" customFormat="1" ht="16">
      <c r="A28" s="7" t="s">
        <v>30</v>
      </c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</row>
    <row r="29" spans="1:12" s="1" customFormat="1" ht="14">
      <c r="B29" s="19" t="s">
        <v>1</v>
      </c>
      <c r="C29" s="19" t="s">
        <v>2</v>
      </c>
      <c r="D29" s="19" t="s">
        <v>3</v>
      </c>
      <c r="E29" s="19" t="s">
        <v>4</v>
      </c>
      <c r="F29" s="19" t="s">
        <v>5</v>
      </c>
      <c r="G29" s="19" t="s">
        <v>6</v>
      </c>
      <c r="H29" s="19" t="s">
        <v>7</v>
      </c>
      <c r="I29" s="19" t="s">
        <v>8</v>
      </c>
      <c r="J29" s="19" t="s">
        <v>9</v>
      </c>
      <c r="K29" s="19" t="s">
        <v>10</v>
      </c>
      <c r="L29" s="20" t="s">
        <v>11</v>
      </c>
    </row>
    <row r="30" spans="1:12" s="1" customFormat="1" ht="14">
      <c r="A30" s="23" t="s">
        <v>28</v>
      </c>
      <c r="B30" s="9">
        <v>32</v>
      </c>
      <c r="C30" s="9">
        <v>29</v>
      </c>
      <c r="D30" s="9">
        <v>25</v>
      </c>
      <c r="E30" s="9">
        <v>25</v>
      </c>
      <c r="F30" s="9">
        <v>27</v>
      </c>
      <c r="G30" s="9">
        <v>29</v>
      </c>
      <c r="H30" s="9">
        <v>26</v>
      </c>
      <c r="I30" s="9">
        <v>26</v>
      </c>
      <c r="J30" s="9">
        <v>28</v>
      </c>
      <c r="K30" s="9">
        <v>26</v>
      </c>
      <c r="L30" s="10">
        <v>24</v>
      </c>
    </row>
    <row r="31" spans="1:12" s="1" customFormat="1" ht="14">
      <c r="A31" s="24" t="s">
        <v>29</v>
      </c>
      <c r="B31" s="12">
        <v>24</v>
      </c>
      <c r="C31" s="12">
        <v>23</v>
      </c>
      <c r="D31" s="12">
        <v>23</v>
      </c>
      <c r="E31" s="12">
        <v>27</v>
      </c>
      <c r="F31" s="12">
        <v>22</v>
      </c>
      <c r="G31" s="12">
        <v>17</v>
      </c>
      <c r="H31" s="12">
        <v>21</v>
      </c>
      <c r="I31" s="12">
        <v>20</v>
      </c>
      <c r="J31" s="12">
        <v>17</v>
      </c>
      <c r="K31" s="12">
        <v>19</v>
      </c>
      <c r="L31" s="13">
        <v>18</v>
      </c>
    </row>
    <row r="32" spans="1:12" s="1" customFormat="1" ht="14">
      <c r="A32" s="27" t="s">
        <v>33</v>
      </c>
      <c r="B32" s="25">
        <f t="shared" ref="B32" si="4">B31/(B30+B31)</f>
        <v>0.42857142857142855</v>
      </c>
      <c r="C32" s="25">
        <f t="shared" ref="C32" si="5">C31/(C30+C31)</f>
        <v>0.44230769230769229</v>
      </c>
      <c r="D32" s="25">
        <f t="shared" ref="D32" si="6">D31/(D30+D31)</f>
        <v>0.47916666666666669</v>
      </c>
      <c r="E32" s="25">
        <f t="shared" ref="E32" si="7">E31/(E30+E31)</f>
        <v>0.51923076923076927</v>
      </c>
      <c r="F32" s="25">
        <f t="shared" ref="F32" si="8">F31/(F30+F31)</f>
        <v>0.44897959183673469</v>
      </c>
      <c r="G32" s="25">
        <f t="shared" ref="G32" si="9">G31/(G30+G31)</f>
        <v>0.36956521739130432</v>
      </c>
      <c r="H32" s="25">
        <f t="shared" ref="H32" si="10">H31/(H30+H31)</f>
        <v>0.44680851063829785</v>
      </c>
      <c r="I32" s="25">
        <f t="shared" ref="I32" si="11">I31/(I30+I31)</f>
        <v>0.43478260869565216</v>
      </c>
      <c r="J32" s="25">
        <f t="shared" ref="J32" si="12">J31/(J30+J31)</f>
        <v>0.37777777777777777</v>
      </c>
      <c r="K32" s="25">
        <f t="shared" ref="K32" si="13">K31/(K30+K31)</f>
        <v>0.42222222222222222</v>
      </c>
      <c r="L32" s="26">
        <f t="shared" ref="L32" si="14">L31/(L30+L31)</f>
        <v>0.42857142857142855</v>
      </c>
    </row>
  </sheetData>
  <pageMargins left="0.7" right="0.7" top="0.75" bottom="0.75" header="0.3" footer="0.3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4"/>
  <sheetViews>
    <sheetView workbookViewId="0">
      <selection activeCell="H18" sqref="H18"/>
    </sheetView>
  </sheetViews>
  <sheetFormatPr baseColWidth="10" defaultRowHeight="14"/>
  <cols>
    <col min="1" max="1" width="12" style="1" customWidth="1"/>
    <col min="2" max="3" width="10.90625" style="1"/>
    <col min="4" max="4" width="13.6328125" style="1" bestFit="1" customWidth="1"/>
    <col min="5" max="16384" width="10.90625" style="1"/>
  </cols>
  <sheetData>
    <row r="1" spans="1:13" ht="17.5">
      <c r="A1" s="57" t="s">
        <v>35</v>
      </c>
    </row>
    <row r="3" spans="1:13">
      <c r="A3" s="2" t="s">
        <v>89</v>
      </c>
    </row>
    <row r="4" spans="1:13">
      <c r="A4" s="1" t="s">
        <v>32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</row>
    <row r="5" spans="1:13"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8" spans="1:13">
      <c r="E8" s="56"/>
      <c r="M8" s="4"/>
    </row>
    <row r="9" spans="1:13">
      <c r="E9" s="56"/>
      <c r="M9" s="4"/>
    </row>
    <row r="10" spans="1:13">
      <c r="E10" s="56"/>
      <c r="M10" s="4"/>
    </row>
    <row r="11" spans="1:13">
      <c r="E11" s="56"/>
      <c r="M11" s="4"/>
    </row>
    <row r="12" spans="1:13">
      <c r="E12" s="56"/>
      <c r="M12" s="4"/>
    </row>
    <row r="13" spans="1:13">
      <c r="E13" s="56"/>
      <c r="M13" s="4"/>
    </row>
    <row r="14" spans="1:13">
      <c r="E14" s="56"/>
      <c r="M14" s="4"/>
    </row>
    <row r="15" spans="1:13">
      <c r="E15" s="56"/>
      <c r="M15" s="4"/>
    </row>
    <row r="16" spans="1:13">
      <c r="E16" s="56"/>
      <c r="M16" s="4"/>
    </row>
    <row r="17" spans="1:13">
      <c r="E17" s="56"/>
      <c r="M17" s="4"/>
    </row>
    <row r="18" spans="1:13">
      <c r="E18" s="56"/>
      <c r="M18" s="4"/>
    </row>
    <row r="19" spans="1:13">
      <c r="E19" s="56"/>
    </row>
    <row r="23" spans="1:13" ht="28">
      <c r="B23" s="5"/>
      <c r="C23" s="32" t="s">
        <v>57</v>
      </c>
      <c r="D23" s="33" t="s">
        <v>58</v>
      </c>
      <c r="E23" s="34" t="s">
        <v>34</v>
      </c>
    </row>
    <row r="24" spans="1:13">
      <c r="A24" s="31"/>
      <c r="B24" s="38" t="s">
        <v>1</v>
      </c>
      <c r="C24" s="36">
        <v>753</v>
      </c>
      <c r="D24" s="12">
        <v>17</v>
      </c>
      <c r="E24" s="37">
        <v>2.2077922077922078E-2</v>
      </c>
    </row>
    <row r="25" spans="1:13">
      <c r="B25" s="38" t="s">
        <v>2</v>
      </c>
      <c r="C25" s="36">
        <v>717</v>
      </c>
      <c r="D25" s="12">
        <v>17</v>
      </c>
      <c r="E25" s="37">
        <v>2.316076294277929E-2</v>
      </c>
    </row>
    <row r="26" spans="1:13">
      <c r="B26" s="38" t="s">
        <v>3</v>
      </c>
      <c r="C26" s="36">
        <v>706</v>
      </c>
      <c r="D26" s="12">
        <v>12</v>
      </c>
      <c r="E26" s="37">
        <v>1.6713091922005572E-2</v>
      </c>
    </row>
    <row r="27" spans="1:13">
      <c r="B27" s="38" t="s">
        <v>4</v>
      </c>
      <c r="C27" s="36">
        <v>731</v>
      </c>
      <c r="D27" s="12">
        <v>11</v>
      </c>
      <c r="E27" s="37">
        <v>1.4824797843665768E-2</v>
      </c>
    </row>
    <row r="28" spans="1:13">
      <c r="B28" s="38" t="s">
        <v>5</v>
      </c>
      <c r="C28" s="36">
        <v>711</v>
      </c>
      <c r="D28" s="12">
        <v>16</v>
      </c>
      <c r="E28" s="37">
        <v>2.2008253094910592E-2</v>
      </c>
    </row>
    <row r="29" spans="1:13">
      <c r="B29" s="38" t="s">
        <v>6</v>
      </c>
      <c r="C29" s="36">
        <v>667</v>
      </c>
      <c r="D29" s="12">
        <v>14</v>
      </c>
      <c r="E29" s="37">
        <v>2.0558002936857563E-2</v>
      </c>
    </row>
    <row r="30" spans="1:13">
      <c r="B30" s="38" t="s">
        <v>7</v>
      </c>
      <c r="C30" s="36">
        <v>620</v>
      </c>
      <c r="D30" s="12">
        <v>14</v>
      </c>
      <c r="E30" s="37">
        <v>2.2082018927444796E-2</v>
      </c>
    </row>
    <row r="31" spans="1:13">
      <c r="B31" s="38" t="s">
        <v>8</v>
      </c>
      <c r="C31" s="36">
        <v>604</v>
      </c>
      <c r="D31" s="12">
        <v>11</v>
      </c>
      <c r="E31" s="37">
        <v>1.7886178861788619E-2</v>
      </c>
    </row>
    <row r="32" spans="1:13">
      <c r="B32" s="38" t="s">
        <v>9</v>
      </c>
      <c r="C32" s="36">
        <v>584</v>
      </c>
      <c r="D32" s="12">
        <v>12</v>
      </c>
      <c r="E32" s="37">
        <v>2.0134228187919462E-2</v>
      </c>
    </row>
    <row r="33" spans="2:5">
      <c r="B33" s="38" t="s">
        <v>10</v>
      </c>
      <c r="C33" s="36">
        <v>591</v>
      </c>
      <c r="D33" s="12">
        <v>12</v>
      </c>
      <c r="E33" s="37">
        <v>1.9900497512437811E-2</v>
      </c>
    </row>
    <row r="34" spans="2:5">
      <c r="B34" s="39" t="s">
        <v>11</v>
      </c>
      <c r="C34" s="40">
        <v>602</v>
      </c>
      <c r="D34" s="41">
        <v>17</v>
      </c>
      <c r="E34" s="42">
        <v>2.7463651050080775E-2</v>
      </c>
    </row>
  </sheetData>
  <sortState xmlns:xlrd2="http://schemas.microsoft.com/office/spreadsheetml/2017/richdata2" ref="A8:E19">
    <sortCondition descending="1" ref="E8:E19"/>
  </sortState>
  <pageMargins left="0.7" right="0.7" top="0.75" bottom="0.75" header="0.3" footer="0.3"/>
  <pageSetup paperSize="9" orientation="portrait" horizontalDpi="300" verticalDpi="30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82"/>
  <sheetViews>
    <sheetView topLeftCell="A4" workbookViewId="0">
      <selection activeCell="J16" sqref="J16"/>
    </sheetView>
  </sheetViews>
  <sheetFormatPr baseColWidth="10" defaultRowHeight="14"/>
  <cols>
    <col min="1" max="1" width="13.54296875" style="1" bestFit="1" customWidth="1"/>
    <col min="2" max="2" width="11.26953125" style="1" bestFit="1" customWidth="1"/>
    <col min="3" max="7" width="10.90625" style="1"/>
    <col min="8" max="8" width="14.36328125" style="43" bestFit="1" customWidth="1"/>
    <col min="9" max="16384" width="10.90625" style="1"/>
  </cols>
  <sheetData>
    <row r="1" spans="1:5" ht="17.5">
      <c r="A1" s="57" t="s">
        <v>37</v>
      </c>
    </row>
    <row r="3" spans="1:5">
      <c r="A3" s="2" t="s">
        <v>38</v>
      </c>
    </row>
    <row r="4" spans="1:5">
      <c r="A4" s="1" t="s">
        <v>39</v>
      </c>
    </row>
    <row r="7" spans="1:5" ht="28">
      <c r="A7" s="44" t="s">
        <v>36</v>
      </c>
      <c r="B7" s="44" t="s">
        <v>24</v>
      </c>
      <c r="C7" s="4"/>
      <c r="D7" s="46"/>
      <c r="E7" s="46"/>
    </row>
    <row r="8" spans="1:5">
      <c r="A8" s="45" t="s">
        <v>25</v>
      </c>
      <c r="B8" s="1">
        <v>10</v>
      </c>
      <c r="C8" s="4"/>
      <c r="D8" s="46"/>
      <c r="E8" s="46"/>
    </row>
    <row r="9" spans="1:5">
      <c r="A9" s="45" t="s">
        <v>22</v>
      </c>
      <c r="B9" s="1">
        <v>9</v>
      </c>
      <c r="C9" s="4"/>
      <c r="D9" s="46"/>
      <c r="E9" s="46"/>
    </row>
    <row r="10" spans="1:5">
      <c r="A10" s="45" t="s">
        <v>21</v>
      </c>
      <c r="B10" s="1">
        <v>50</v>
      </c>
      <c r="C10" s="4"/>
      <c r="D10" s="46"/>
      <c r="E10" s="46"/>
    </row>
    <row r="11" spans="1:5">
      <c r="A11" s="45" t="s">
        <v>20</v>
      </c>
      <c r="B11" s="1">
        <v>114</v>
      </c>
      <c r="C11" s="4"/>
      <c r="D11" s="46"/>
      <c r="E11" s="46"/>
    </row>
    <row r="12" spans="1:5">
      <c r="A12" s="45" t="s">
        <v>19</v>
      </c>
      <c r="B12" s="1">
        <v>85</v>
      </c>
      <c r="C12" s="4"/>
      <c r="D12" s="46"/>
      <c r="E12" s="46"/>
    </row>
    <row r="13" spans="1:5">
      <c r="A13" s="45" t="s">
        <v>18</v>
      </c>
      <c r="B13" s="1">
        <v>75</v>
      </c>
      <c r="C13" s="4"/>
      <c r="D13" s="46"/>
      <c r="E13" s="46"/>
    </row>
    <row r="14" spans="1:5">
      <c r="A14" s="45" t="s">
        <v>17</v>
      </c>
      <c r="B14" s="1">
        <v>83</v>
      </c>
      <c r="C14" s="4"/>
      <c r="D14" s="46"/>
      <c r="E14" s="46"/>
    </row>
    <row r="15" spans="1:5">
      <c r="A15" s="45" t="s">
        <v>16</v>
      </c>
      <c r="B15" s="1">
        <v>83</v>
      </c>
      <c r="C15" s="4"/>
      <c r="D15" s="46"/>
      <c r="E15" s="46"/>
    </row>
    <row r="16" spans="1:5">
      <c r="A16" s="45" t="s">
        <v>15</v>
      </c>
      <c r="B16" s="1">
        <v>61</v>
      </c>
      <c r="C16" s="4"/>
      <c r="D16" s="46"/>
      <c r="E16" s="46"/>
    </row>
    <row r="17" spans="1:8">
      <c r="A17" s="45" t="s">
        <v>14</v>
      </c>
      <c r="B17" s="1">
        <v>37</v>
      </c>
      <c r="C17" s="4"/>
      <c r="D17" s="46"/>
      <c r="E17" s="46"/>
    </row>
    <row r="18" spans="1:8">
      <c r="A18" s="45" t="s">
        <v>13</v>
      </c>
      <c r="B18" s="1">
        <v>12</v>
      </c>
    </row>
    <row r="19" spans="1:8">
      <c r="D19" s="46"/>
    </row>
    <row r="22" spans="1:8">
      <c r="A22" s="44"/>
      <c r="B22" s="44"/>
      <c r="C22" s="44"/>
    </row>
    <row r="23" spans="1:8">
      <c r="A23" s="44"/>
      <c r="B23" s="44"/>
      <c r="G23" s="43"/>
      <c r="H23" s="1"/>
    </row>
    <row r="24" spans="1:8">
      <c r="A24" s="47"/>
      <c r="B24" s="47"/>
      <c r="G24" s="43"/>
      <c r="H24" s="1"/>
    </row>
    <row r="25" spans="1:8">
      <c r="A25" s="47"/>
      <c r="B25" s="47"/>
      <c r="G25" s="43"/>
      <c r="H25" s="1"/>
    </row>
    <row r="26" spans="1:8">
      <c r="A26" s="47"/>
      <c r="B26" s="47"/>
      <c r="G26" s="43"/>
      <c r="H26" s="1"/>
    </row>
    <row r="27" spans="1:8">
      <c r="A27" s="47"/>
      <c r="B27" s="47"/>
      <c r="G27" s="43"/>
      <c r="H27" s="1"/>
    </row>
    <row r="28" spans="1:8">
      <c r="A28" s="47"/>
      <c r="B28" s="47"/>
      <c r="G28" s="43"/>
      <c r="H28" s="1"/>
    </row>
    <row r="29" spans="1:8">
      <c r="A29" s="47"/>
      <c r="B29" s="47"/>
      <c r="G29" s="43"/>
      <c r="H29" s="1"/>
    </row>
    <row r="30" spans="1:8">
      <c r="A30" s="47"/>
      <c r="B30" s="47"/>
      <c r="G30" s="43"/>
      <c r="H30" s="1"/>
    </row>
    <row r="31" spans="1:8">
      <c r="A31" s="47"/>
      <c r="B31" s="47"/>
      <c r="G31" s="43"/>
      <c r="H31" s="1"/>
    </row>
    <row r="32" spans="1:8">
      <c r="A32" s="47"/>
      <c r="B32" s="47"/>
      <c r="G32" s="43"/>
      <c r="H32" s="1"/>
    </row>
    <row r="33" spans="1:8">
      <c r="A33" s="47"/>
      <c r="B33" s="47"/>
      <c r="G33" s="43"/>
      <c r="H33" s="1"/>
    </row>
    <row r="34" spans="1:8">
      <c r="A34" s="47"/>
      <c r="B34" s="47"/>
      <c r="G34" s="43"/>
      <c r="H34" s="1"/>
    </row>
    <row r="35" spans="1:8">
      <c r="A35" s="47"/>
      <c r="B35" s="47"/>
      <c r="G35" s="43"/>
      <c r="H35" s="1"/>
    </row>
    <row r="36" spans="1:8">
      <c r="A36" s="47"/>
      <c r="B36" s="47"/>
      <c r="G36" s="43"/>
      <c r="H36" s="1"/>
    </row>
    <row r="37" spans="1:8">
      <c r="A37" s="47"/>
      <c r="B37" s="47"/>
      <c r="G37" s="43"/>
      <c r="H37" s="1"/>
    </row>
    <row r="38" spans="1:8">
      <c r="A38" s="47"/>
      <c r="B38" s="47"/>
      <c r="G38" s="43"/>
      <c r="H38" s="1"/>
    </row>
    <row r="39" spans="1:8">
      <c r="A39" s="47"/>
      <c r="B39" s="47"/>
      <c r="G39" s="43"/>
      <c r="H39" s="1"/>
    </row>
    <row r="40" spans="1:8">
      <c r="A40" s="47"/>
      <c r="B40" s="47"/>
      <c r="G40" s="43"/>
      <c r="H40" s="1"/>
    </row>
    <row r="41" spans="1:8">
      <c r="A41" s="47"/>
      <c r="B41" s="47"/>
      <c r="G41" s="43"/>
      <c r="H41" s="1"/>
    </row>
    <row r="42" spans="1:8">
      <c r="A42" s="47"/>
      <c r="B42" s="47"/>
      <c r="G42" s="43"/>
      <c r="H42" s="1"/>
    </row>
    <row r="43" spans="1:8">
      <c r="A43" s="47"/>
      <c r="B43" s="47"/>
      <c r="G43" s="43"/>
      <c r="H43" s="1"/>
    </row>
    <row r="44" spans="1:8">
      <c r="A44" s="47"/>
      <c r="B44" s="47"/>
      <c r="G44" s="43"/>
      <c r="H44" s="1"/>
    </row>
    <row r="45" spans="1:8">
      <c r="A45" s="47"/>
      <c r="B45" s="47"/>
      <c r="G45" s="43"/>
      <c r="H45" s="1"/>
    </row>
    <row r="46" spans="1:8">
      <c r="A46" s="47"/>
      <c r="B46" s="47"/>
      <c r="G46" s="43"/>
      <c r="H46" s="1"/>
    </row>
    <row r="47" spans="1:8">
      <c r="A47" s="47"/>
      <c r="B47" s="47"/>
      <c r="G47" s="43"/>
      <c r="H47" s="1"/>
    </row>
    <row r="48" spans="1:8">
      <c r="A48" s="47"/>
      <c r="B48" s="47"/>
      <c r="G48" s="43"/>
      <c r="H48" s="1"/>
    </row>
    <row r="49" spans="1:8">
      <c r="A49" s="47"/>
      <c r="B49" s="47"/>
      <c r="G49" s="43"/>
      <c r="H49" s="1"/>
    </row>
    <row r="50" spans="1:8">
      <c r="A50" s="47"/>
      <c r="B50" s="47"/>
      <c r="G50" s="43"/>
      <c r="H50" s="1"/>
    </row>
    <row r="51" spans="1:8">
      <c r="A51" s="47"/>
      <c r="B51" s="47"/>
      <c r="G51" s="43"/>
      <c r="H51" s="1"/>
    </row>
    <row r="52" spans="1:8">
      <c r="A52" s="47"/>
      <c r="B52" s="47"/>
      <c r="G52" s="43"/>
      <c r="H52" s="1"/>
    </row>
    <row r="53" spans="1:8">
      <c r="A53" s="47"/>
      <c r="B53" s="47"/>
      <c r="G53" s="43"/>
      <c r="H53" s="1"/>
    </row>
    <row r="54" spans="1:8">
      <c r="A54" s="47"/>
      <c r="B54" s="47"/>
      <c r="G54" s="43"/>
      <c r="H54" s="1"/>
    </row>
    <row r="55" spans="1:8">
      <c r="A55" s="47"/>
      <c r="B55" s="47"/>
      <c r="G55" s="43"/>
      <c r="H55" s="1"/>
    </row>
    <row r="56" spans="1:8">
      <c r="A56" s="47"/>
      <c r="B56" s="47"/>
      <c r="G56" s="43"/>
      <c r="H56" s="1"/>
    </row>
    <row r="57" spans="1:8">
      <c r="A57" s="47"/>
      <c r="B57" s="47"/>
      <c r="G57" s="43"/>
      <c r="H57" s="1"/>
    </row>
    <row r="58" spans="1:8">
      <c r="A58" s="47"/>
      <c r="B58" s="47"/>
      <c r="G58" s="43"/>
      <c r="H58" s="1"/>
    </row>
    <row r="59" spans="1:8">
      <c r="A59" s="47"/>
      <c r="B59" s="47"/>
      <c r="G59" s="43"/>
      <c r="H59" s="1"/>
    </row>
    <row r="60" spans="1:8">
      <c r="A60" s="47"/>
      <c r="B60" s="47"/>
      <c r="G60" s="43"/>
      <c r="H60" s="1"/>
    </row>
    <row r="61" spans="1:8">
      <c r="A61" s="47"/>
      <c r="B61" s="47"/>
      <c r="G61" s="43"/>
      <c r="H61" s="1"/>
    </row>
    <row r="62" spans="1:8">
      <c r="A62" s="47"/>
      <c r="B62" s="47"/>
      <c r="G62" s="43"/>
      <c r="H62" s="1"/>
    </row>
    <row r="63" spans="1:8">
      <c r="A63" s="47"/>
      <c r="B63" s="47"/>
      <c r="G63" s="43"/>
      <c r="H63" s="1"/>
    </row>
    <row r="64" spans="1:8">
      <c r="A64" s="47"/>
      <c r="B64" s="47"/>
      <c r="G64" s="43"/>
      <c r="H64" s="1"/>
    </row>
    <row r="65" spans="1:8">
      <c r="A65" s="47"/>
      <c r="B65" s="47"/>
      <c r="G65" s="43"/>
      <c r="H65" s="1"/>
    </row>
    <row r="66" spans="1:8">
      <c r="A66" s="47"/>
      <c r="B66" s="47"/>
      <c r="G66" s="43"/>
      <c r="H66" s="1"/>
    </row>
    <row r="67" spans="1:8">
      <c r="A67" s="47"/>
      <c r="B67" s="47"/>
      <c r="G67" s="43"/>
      <c r="H67" s="1"/>
    </row>
    <row r="68" spans="1:8">
      <c r="A68" s="47"/>
      <c r="B68" s="47"/>
      <c r="G68" s="43"/>
      <c r="H68" s="1"/>
    </row>
    <row r="69" spans="1:8">
      <c r="A69" s="47"/>
      <c r="B69" s="47"/>
      <c r="G69" s="43"/>
      <c r="H69" s="1"/>
    </row>
    <row r="70" spans="1:8">
      <c r="A70" s="47"/>
      <c r="B70" s="47"/>
      <c r="G70" s="43"/>
      <c r="H70" s="1"/>
    </row>
    <row r="71" spans="1:8">
      <c r="A71" s="47"/>
      <c r="B71" s="47"/>
      <c r="G71" s="43"/>
      <c r="H71" s="1"/>
    </row>
    <row r="72" spans="1:8">
      <c r="A72" s="47"/>
      <c r="B72" s="47"/>
      <c r="G72" s="43"/>
      <c r="H72" s="1"/>
    </row>
    <row r="73" spans="1:8">
      <c r="A73" s="47"/>
      <c r="B73" s="47"/>
      <c r="G73" s="43"/>
      <c r="H73" s="1"/>
    </row>
    <row r="74" spans="1:8">
      <c r="A74" s="47"/>
      <c r="B74" s="47"/>
      <c r="G74" s="43"/>
      <c r="H74" s="1"/>
    </row>
    <row r="75" spans="1:8">
      <c r="A75" s="47"/>
      <c r="B75" s="47"/>
      <c r="G75" s="43"/>
      <c r="H75" s="1"/>
    </row>
    <row r="76" spans="1:8">
      <c r="A76" s="47"/>
      <c r="B76" s="47"/>
      <c r="G76" s="43"/>
      <c r="H76" s="1"/>
    </row>
    <row r="77" spans="1:8">
      <c r="A77" s="47"/>
      <c r="B77" s="47"/>
      <c r="G77" s="43"/>
      <c r="H77" s="1"/>
    </row>
    <row r="78" spans="1:8">
      <c r="A78" s="47"/>
      <c r="B78" s="47"/>
      <c r="G78" s="43"/>
      <c r="H78" s="1"/>
    </row>
    <row r="79" spans="1:8">
      <c r="A79" s="47"/>
      <c r="B79" s="47"/>
      <c r="G79" s="43"/>
      <c r="H79" s="1"/>
    </row>
    <row r="80" spans="1:8">
      <c r="A80" s="47"/>
      <c r="B80" s="47"/>
      <c r="G80" s="43"/>
      <c r="H80" s="1"/>
    </row>
    <row r="81" spans="1:8">
      <c r="A81" s="47"/>
      <c r="B81" s="47"/>
      <c r="G81" s="43"/>
      <c r="H81" s="1"/>
    </row>
    <row r="82" spans="1:8">
      <c r="A82" s="47"/>
      <c r="B82" s="47"/>
      <c r="G82" s="43"/>
      <c r="H82" s="1"/>
    </row>
  </sheetData>
  <pageMargins left="0.7" right="0.7" top="0.75" bottom="0.75" header="0.3" footer="0.3"/>
  <pageSetup paperSize="9"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3"/>
  <sheetViews>
    <sheetView workbookViewId="0">
      <selection activeCell="A4" sqref="A1:A4"/>
    </sheetView>
  </sheetViews>
  <sheetFormatPr baseColWidth="10" defaultRowHeight="14"/>
  <cols>
    <col min="1" max="1" width="14.453125" style="1" customWidth="1"/>
    <col min="2" max="16384" width="10.90625" style="1"/>
  </cols>
  <sheetData>
    <row r="1" spans="1:12" ht="17.5">
      <c r="A1" s="57" t="s">
        <v>40</v>
      </c>
    </row>
    <row r="3" spans="1:12">
      <c r="A3" s="2" t="s">
        <v>38</v>
      </c>
    </row>
    <row r="4" spans="1:12">
      <c r="A4" s="1" t="s">
        <v>39</v>
      </c>
    </row>
    <row r="7" spans="1:12">
      <c r="A7" s="5"/>
      <c r="B7" s="48" t="s">
        <v>0</v>
      </c>
      <c r="C7" s="49" t="s">
        <v>1</v>
      </c>
      <c r="D7" s="49" t="s">
        <v>2</v>
      </c>
      <c r="E7" s="49" t="s">
        <v>3</v>
      </c>
      <c r="F7" s="49" t="s">
        <v>4</v>
      </c>
      <c r="G7" s="49" t="s">
        <v>5</v>
      </c>
      <c r="H7" s="49" t="s">
        <v>6</v>
      </c>
      <c r="I7" s="49" t="s">
        <v>7</v>
      </c>
      <c r="J7" s="49" t="s">
        <v>8</v>
      </c>
      <c r="K7" s="49" t="s">
        <v>9</v>
      </c>
      <c r="L7" s="50" t="s">
        <v>10</v>
      </c>
    </row>
    <row r="8" spans="1:12">
      <c r="A8" s="35" t="s">
        <v>26</v>
      </c>
      <c r="B8" s="22">
        <v>66</v>
      </c>
      <c r="C8" s="12">
        <v>55</v>
      </c>
      <c r="D8" s="12">
        <v>48</v>
      </c>
      <c r="E8" s="12">
        <v>55</v>
      </c>
      <c r="F8" s="12">
        <v>73</v>
      </c>
      <c r="G8" s="12">
        <v>50</v>
      </c>
      <c r="H8" s="12">
        <v>33</v>
      </c>
      <c r="I8" s="12">
        <v>23</v>
      </c>
      <c r="J8" s="12">
        <v>42</v>
      </c>
      <c r="K8" s="12">
        <v>21</v>
      </c>
      <c r="L8" s="13">
        <v>38</v>
      </c>
    </row>
    <row r="9" spans="1:12">
      <c r="A9" s="39" t="s">
        <v>27</v>
      </c>
      <c r="B9" s="51">
        <v>55</v>
      </c>
      <c r="C9" s="41">
        <v>43</v>
      </c>
      <c r="D9" s="41">
        <v>42</v>
      </c>
      <c r="E9" s="41">
        <v>48</v>
      </c>
      <c r="F9" s="41">
        <v>63</v>
      </c>
      <c r="G9" s="41">
        <v>42</v>
      </c>
      <c r="H9" s="41">
        <v>23</v>
      </c>
      <c r="I9" s="41">
        <v>12</v>
      </c>
      <c r="J9" s="41">
        <v>32</v>
      </c>
      <c r="K9" s="41">
        <v>16</v>
      </c>
      <c r="L9" s="52">
        <v>27</v>
      </c>
    </row>
    <row r="10" spans="1:12" s="45" customFormat="1" ht="28">
      <c r="A10" s="30" t="s">
        <v>41</v>
      </c>
      <c r="B10" s="29">
        <f>B9-B8</f>
        <v>-11</v>
      </c>
      <c r="C10" s="29">
        <f t="shared" ref="C10:L10" si="0">C9-C8</f>
        <v>-12</v>
      </c>
      <c r="D10" s="29">
        <f t="shared" si="0"/>
        <v>-6</v>
      </c>
      <c r="E10" s="29">
        <f t="shared" si="0"/>
        <v>-7</v>
      </c>
      <c r="F10" s="29">
        <f t="shared" si="0"/>
        <v>-10</v>
      </c>
      <c r="G10" s="29">
        <f t="shared" si="0"/>
        <v>-8</v>
      </c>
      <c r="H10" s="29">
        <f t="shared" si="0"/>
        <v>-10</v>
      </c>
      <c r="I10" s="29">
        <f t="shared" si="0"/>
        <v>-11</v>
      </c>
      <c r="J10" s="29">
        <f t="shared" si="0"/>
        <v>-10</v>
      </c>
      <c r="K10" s="29">
        <f t="shared" si="0"/>
        <v>-5</v>
      </c>
      <c r="L10" s="29">
        <f t="shared" si="0"/>
        <v>-11</v>
      </c>
    </row>
    <row r="12" spans="1:12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2"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</sheetData>
  <pageMargins left="0.7" right="0.7" top="0.75" bottom="0.75" header="0.3" footer="0.3"/>
  <pageSetup paperSize="9"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4"/>
  <sheetViews>
    <sheetView topLeftCell="A19" workbookViewId="0">
      <selection activeCell="F29" sqref="F29"/>
    </sheetView>
  </sheetViews>
  <sheetFormatPr baseColWidth="10" defaultRowHeight="14.5"/>
  <cols>
    <col min="1" max="2" width="15.6328125" bestFit="1" customWidth="1"/>
    <col min="3" max="3" width="15.6328125" customWidth="1"/>
  </cols>
  <sheetData>
    <row r="1" spans="1:1" ht="17.5">
      <c r="A1" s="57" t="s">
        <v>61</v>
      </c>
    </row>
    <row r="2" spans="1:1" s="60" customFormat="1" ht="16">
      <c r="A2" s="1"/>
    </row>
    <row r="3" spans="1:1" s="60" customFormat="1" ht="16">
      <c r="A3" s="2" t="s">
        <v>38</v>
      </c>
    </row>
    <row r="4" spans="1:1" s="60" customFormat="1" ht="16">
      <c r="A4" s="1" t="s">
        <v>39</v>
      </c>
    </row>
    <row r="19" spans="1:4">
      <c r="A19" s="54"/>
      <c r="B19" s="54"/>
      <c r="C19" s="54"/>
    </row>
    <row r="23" spans="1:4" ht="43.5">
      <c r="B23" s="115" t="s">
        <v>36</v>
      </c>
      <c r="C23" s="115" t="s">
        <v>62</v>
      </c>
      <c r="D23" s="118" t="s">
        <v>107</v>
      </c>
    </row>
    <row r="24" spans="1:4">
      <c r="B24" s="116" t="s">
        <v>54</v>
      </c>
      <c r="C24" s="119">
        <v>5</v>
      </c>
      <c r="D24" s="120">
        <f t="shared" ref="D24:D34" si="0">C24/SUM(C$24:C$34)</f>
        <v>1.524390243902439E-2</v>
      </c>
    </row>
    <row r="25" spans="1:4">
      <c r="B25" s="116" t="s">
        <v>53</v>
      </c>
      <c r="C25" s="119">
        <v>18</v>
      </c>
      <c r="D25" s="120">
        <f t="shared" si="0"/>
        <v>5.4878048780487805E-2</v>
      </c>
    </row>
    <row r="26" spans="1:4">
      <c r="B26" s="116" t="s">
        <v>52</v>
      </c>
      <c r="C26" s="119">
        <v>35</v>
      </c>
      <c r="D26" s="120">
        <f t="shared" si="0"/>
        <v>0.10670731707317073</v>
      </c>
    </row>
    <row r="27" spans="1:4">
      <c r="B27" s="116" t="s">
        <v>50</v>
      </c>
      <c r="C27" s="119">
        <v>77</v>
      </c>
      <c r="D27" s="120">
        <f t="shared" si="0"/>
        <v>0.2347560975609756</v>
      </c>
    </row>
    <row r="28" spans="1:4">
      <c r="B28" s="116" t="s">
        <v>51</v>
      </c>
      <c r="C28" s="119">
        <v>46</v>
      </c>
      <c r="D28" s="120">
        <f t="shared" si="0"/>
        <v>0.1402439024390244</v>
      </c>
    </row>
    <row r="29" spans="1:4">
      <c r="B29" s="116" t="s">
        <v>49</v>
      </c>
      <c r="C29" s="119">
        <v>36</v>
      </c>
      <c r="D29" s="120">
        <f t="shared" si="0"/>
        <v>0.10975609756097561</v>
      </c>
    </row>
    <row r="30" spans="1:4">
      <c r="B30" s="116" t="s">
        <v>48</v>
      </c>
      <c r="C30" s="119">
        <v>32</v>
      </c>
      <c r="D30" s="120">
        <f t="shared" si="0"/>
        <v>9.7560975609756101E-2</v>
      </c>
    </row>
    <row r="31" spans="1:4">
      <c r="B31" s="116" t="s">
        <v>55</v>
      </c>
      <c r="C31" s="119">
        <v>33</v>
      </c>
      <c r="D31" s="120">
        <f t="shared" si="0"/>
        <v>0.10060975609756098</v>
      </c>
    </row>
    <row r="32" spans="1:4">
      <c r="B32" s="116" t="s">
        <v>46</v>
      </c>
      <c r="C32" s="119">
        <v>20</v>
      </c>
      <c r="D32" s="120">
        <f t="shared" si="0"/>
        <v>6.097560975609756E-2</v>
      </c>
    </row>
    <row r="33" spans="2:4">
      <c r="B33" s="116" t="s">
        <v>47</v>
      </c>
      <c r="C33" s="119">
        <v>14</v>
      </c>
      <c r="D33" s="120">
        <f t="shared" si="0"/>
        <v>4.2682926829268296E-2</v>
      </c>
    </row>
    <row r="34" spans="2:4">
      <c r="B34" s="117" t="s">
        <v>45</v>
      </c>
      <c r="C34" s="121">
        <v>12</v>
      </c>
      <c r="D34" s="122">
        <f t="shared" si="0"/>
        <v>3.6585365853658534E-2</v>
      </c>
    </row>
  </sheetData>
  <sortState xmlns:xlrd2="http://schemas.microsoft.com/office/spreadsheetml/2017/richdata2" ref="B24:D34">
    <sortCondition descending="1" ref="D24:D34"/>
  </sortState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25"/>
  <sheetViews>
    <sheetView topLeftCell="A6" zoomScale="80" zoomScaleNormal="80" workbookViewId="0">
      <selection activeCell="D20" sqref="D20"/>
    </sheetView>
  </sheetViews>
  <sheetFormatPr baseColWidth="10" defaultRowHeight="16"/>
  <cols>
    <col min="1" max="1" width="21" style="60" customWidth="1"/>
    <col min="2" max="2" width="14.453125" style="60" customWidth="1"/>
    <col min="3" max="16384" width="10.90625" style="60"/>
  </cols>
  <sheetData>
    <row r="1" spans="1:2" ht="17.5">
      <c r="A1" s="57" t="s">
        <v>59</v>
      </c>
    </row>
    <row r="2" spans="1:2">
      <c r="A2" s="1"/>
    </row>
    <row r="3" spans="1:2">
      <c r="A3" s="2" t="s">
        <v>38</v>
      </c>
    </row>
    <row r="4" spans="1:2">
      <c r="A4" s="1" t="s">
        <v>39</v>
      </c>
    </row>
    <row r="9" spans="1:2">
      <c r="A9" s="58"/>
      <c r="B9" s="59"/>
    </row>
    <row r="10" spans="1:2">
      <c r="A10" s="61"/>
      <c r="B10" s="61"/>
    </row>
    <row r="11" spans="1:2">
      <c r="A11" s="61"/>
      <c r="B11" s="61"/>
    </row>
    <row r="12" spans="1:2">
      <c r="A12" s="61"/>
      <c r="B12" s="61"/>
    </row>
    <row r="13" spans="1:2">
      <c r="A13" s="61"/>
      <c r="B13" s="61"/>
    </row>
    <row r="14" spans="1:2">
      <c r="A14" s="61"/>
      <c r="B14" s="61"/>
    </row>
    <row r="15" spans="1:2">
      <c r="A15" s="61"/>
      <c r="B15" s="61"/>
    </row>
    <row r="16" spans="1:2">
      <c r="A16" s="61"/>
      <c r="B16" s="61"/>
    </row>
    <row r="17" spans="1:2">
      <c r="A17" s="61"/>
      <c r="B17" s="61"/>
    </row>
    <row r="18" spans="1:2" ht="32">
      <c r="A18" s="123" t="s">
        <v>60</v>
      </c>
      <c r="B18" s="126" t="s">
        <v>24</v>
      </c>
    </row>
    <row r="19" spans="1:2">
      <c r="A19" s="124" t="s">
        <v>42</v>
      </c>
      <c r="B19" s="127">
        <v>190</v>
      </c>
    </row>
    <row r="20" spans="1:2">
      <c r="A20" s="124" t="s">
        <v>43</v>
      </c>
      <c r="B20" s="127">
        <v>42</v>
      </c>
    </row>
    <row r="21" spans="1:2">
      <c r="A21" s="124" t="s">
        <v>44</v>
      </c>
      <c r="B21" s="127">
        <v>6</v>
      </c>
    </row>
    <row r="22" spans="1:2" ht="32">
      <c r="A22" s="125" t="s">
        <v>103</v>
      </c>
      <c r="B22" s="128">
        <v>381</v>
      </c>
    </row>
    <row r="23" spans="1:2">
      <c r="A23" s="61"/>
      <c r="B23" s="61"/>
    </row>
    <row r="24" spans="1:2">
      <c r="A24" s="61"/>
      <c r="B24" s="61"/>
    </row>
    <row r="25" spans="1:2">
      <c r="A25" s="61"/>
      <c r="B25" s="61"/>
    </row>
  </sheetData>
  <sortState xmlns:xlrd2="http://schemas.microsoft.com/office/spreadsheetml/2017/richdata2" ref="A2:C5">
    <sortCondition ref="C2:C5"/>
  </sortState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BAAC9B-592C-432F-92F4-E66713D7CA65}">
  <dimension ref="A1:M10"/>
  <sheetViews>
    <sheetView workbookViewId="0">
      <selection activeCell="A11" sqref="A11"/>
    </sheetView>
  </sheetViews>
  <sheetFormatPr baseColWidth="10" defaultRowHeight="14"/>
  <cols>
    <col min="1" max="1" width="17.453125" style="1" customWidth="1"/>
    <col min="2" max="13" width="8.6328125" style="1" customWidth="1"/>
    <col min="14" max="16384" width="10.90625" style="1"/>
  </cols>
  <sheetData>
    <row r="1" spans="1:13" ht="17.5">
      <c r="A1" s="57" t="s">
        <v>63</v>
      </c>
    </row>
    <row r="3" spans="1:13">
      <c r="A3" s="2" t="s">
        <v>89</v>
      </c>
    </row>
    <row r="4" spans="1:13">
      <c r="A4" s="1" t="s">
        <v>64</v>
      </c>
    </row>
    <row r="6" spans="1:13">
      <c r="A6" s="29"/>
      <c r="B6" s="63">
        <v>2012</v>
      </c>
      <c r="C6" s="64">
        <v>2013</v>
      </c>
      <c r="D6" s="64">
        <v>2014</v>
      </c>
      <c r="E6" s="64">
        <v>2015</v>
      </c>
      <c r="F6" s="64">
        <v>2016</v>
      </c>
      <c r="G6" s="64">
        <v>2017</v>
      </c>
      <c r="H6" s="64">
        <v>2018</v>
      </c>
      <c r="I6" s="64">
        <v>2019</v>
      </c>
      <c r="J6" s="64">
        <v>2020</v>
      </c>
      <c r="K6" s="64">
        <v>2021</v>
      </c>
      <c r="L6" s="64">
        <v>2022</v>
      </c>
      <c r="M6" s="65">
        <v>2023</v>
      </c>
    </row>
    <row r="7" spans="1:13">
      <c r="A7" s="8" t="s">
        <v>56</v>
      </c>
      <c r="B7" s="66">
        <v>690</v>
      </c>
      <c r="C7" s="29">
        <v>695</v>
      </c>
      <c r="D7" s="29">
        <v>732</v>
      </c>
      <c r="E7" s="29">
        <v>718</v>
      </c>
      <c r="F7" s="29">
        <v>722</v>
      </c>
      <c r="G7" s="29">
        <v>632</v>
      </c>
      <c r="H7" s="29">
        <v>665</v>
      </c>
      <c r="I7" s="29">
        <v>623</v>
      </c>
      <c r="J7" s="29">
        <v>605</v>
      </c>
      <c r="K7" s="29">
        <v>585</v>
      </c>
      <c r="L7" s="29">
        <v>598</v>
      </c>
      <c r="M7" s="67">
        <v>573</v>
      </c>
    </row>
    <row r="8" spans="1:13">
      <c r="A8" s="68" t="s">
        <v>12</v>
      </c>
      <c r="B8" s="66">
        <v>88</v>
      </c>
      <c r="C8" s="29">
        <v>96</v>
      </c>
      <c r="D8" s="29">
        <v>86</v>
      </c>
      <c r="E8" s="29">
        <v>80</v>
      </c>
      <c r="F8" s="29">
        <v>79</v>
      </c>
      <c r="G8" s="29">
        <v>76</v>
      </c>
      <c r="H8" s="29">
        <v>70</v>
      </c>
      <c r="I8" s="29">
        <v>62</v>
      </c>
      <c r="J8" s="29">
        <v>57</v>
      </c>
      <c r="K8" s="29">
        <v>59</v>
      </c>
      <c r="L8" s="29">
        <v>58</v>
      </c>
      <c r="M8" s="67">
        <v>60</v>
      </c>
    </row>
    <row r="9" spans="1:13">
      <c r="A9" s="69" t="s">
        <v>23</v>
      </c>
      <c r="B9" s="63">
        <f>SUM(B7:B8)</f>
        <v>778</v>
      </c>
      <c r="C9" s="64">
        <f t="shared" ref="C9:M9" si="0">SUM(C7:C8)</f>
        <v>791</v>
      </c>
      <c r="D9" s="64">
        <f t="shared" si="0"/>
        <v>818</v>
      </c>
      <c r="E9" s="64">
        <f t="shared" si="0"/>
        <v>798</v>
      </c>
      <c r="F9" s="64">
        <f t="shared" si="0"/>
        <v>801</v>
      </c>
      <c r="G9" s="64">
        <f t="shared" si="0"/>
        <v>708</v>
      </c>
      <c r="H9" s="64">
        <f t="shared" si="0"/>
        <v>735</v>
      </c>
      <c r="I9" s="64">
        <f t="shared" si="0"/>
        <v>685</v>
      </c>
      <c r="J9" s="64">
        <f t="shared" si="0"/>
        <v>662</v>
      </c>
      <c r="K9" s="64">
        <f t="shared" si="0"/>
        <v>644</v>
      </c>
      <c r="L9" s="64">
        <f t="shared" si="0"/>
        <v>656</v>
      </c>
      <c r="M9" s="65">
        <f t="shared" si="0"/>
        <v>633</v>
      </c>
    </row>
    <row r="10" spans="1:13">
      <c r="B10" s="28"/>
    </row>
  </sheetData>
  <pageMargins left="0.7" right="0.7" top="0.75" bottom="0.75" header="0.3" footer="0.3"/>
  <pageSetup paperSize="9" orientation="portrait" horizontalDpi="300" verticalDpi="3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4C5B5-F056-40B1-8DC4-AE26FBBF6B5D}">
  <dimension ref="A1:L12"/>
  <sheetViews>
    <sheetView topLeftCell="A4" workbookViewId="0">
      <selection activeCell="A11" sqref="A11:XFD11"/>
    </sheetView>
  </sheetViews>
  <sheetFormatPr baseColWidth="10" defaultRowHeight="14"/>
  <cols>
    <col min="1" max="1" width="18.54296875" style="1" customWidth="1"/>
    <col min="2" max="16384" width="10.90625" style="1"/>
  </cols>
  <sheetData>
    <row r="1" spans="1:12" s="3" customFormat="1" ht="17.5">
      <c r="A1" s="98" t="s">
        <v>88</v>
      </c>
    </row>
    <row r="2" spans="1:12">
      <c r="A2" s="62"/>
    </row>
    <row r="3" spans="1:12">
      <c r="A3" s="1" t="s">
        <v>89</v>
      </c>
    </row>
    <row r="4" spans="1:12">
      <c r="A4" s="1" t="s">
        <v>64</v>
      </c>
    </row>
    <row r="6" spans="1:12">
      <c r="A6" s="71"/>
      <c r="B6" s="72">
        <v>2013</v>
      </c>
      <c r="C6" s="72">
        <v>2014</v>
      </c>
      <c r="D6" s="72">
        <v>2015</v>
      </c>
      <c r="E6" s="72">
        <v>2016</v>
      </c>
      <c r="F6" s="72">
        <v>2017</v>
      </c>
      <c r="G6" s="72">
        <v>2018</v>
      </c>
      <c r="H6" s="72">
        <v>2019</v>
      </c>
      <c r="I6" s="72">
        <v>2020</v>
      </c>
      <c r="J6" s="72">
        <v>2021</v>
      </c>
      <c r="K6" s="72">
        <v>2022</v>
      </c>
      <c r="L6" s="73">
        <v>2023</v>
      </c>
    </row>
    <row r="7" spans="1:12">
      <c r="A7" s="24" t="s">
        <v>65</v>
      </c>
      <c r="B7" s="74">
        <v>3435</v>
      </c>
      <c r="C7" s="74">
        <v>3743</v>
      </c>
      <c r="D7" s="74">
        <v>4074</v>
      </c>
      <c r="E7" s="74">
        <v>4046</v>
      </c>
      <c r="F7" s="74">
        <v>3504</v>
      </c>
      <c r="G7" s="74">
        <v>4033</v>
      </c>
      <c r="H7" s="74">
        <v>3982</v>
      </c>
      <c r="I7" s="74">
        <v>3957</v>
      </c>
      <c r="J7" s="74">
        <v>3776</v>
      </c>
      <c r="K7" s="74">
        <v>3858</v>
      </c>
      <c r="L7" s="75">
        <v>3710</v>
      </c>
    </row>
    <row r="8" spans="1:12">
      <c r="A8" s="24" t="s">
        <v>58</v>
      </c>
      <c r="B8" s="76">
        <v>280</v>
      </c>
      <c r="C8" s="76">
        <v>286</v>
      </c>
      <c r="D8" s="76">
        <v>355</v>
      </c>
      <c r="E8" s="76">
        <v>390</v>
      </c>
      <c r="F8" s="76">
        <v>333</v>
      </c>
      <c r="G8" s="76">
        <v>364</v>
      </c>
      <c r="H8" s="76">
        <v>344</v>
      </c>
      <c r="I8" s="76">
        <v>374</v>
      </c>
      <c r="J8" s="76">
        <v>314</v>
      </c>
      <c r="K8" s="76">
        <v>349</v>
      </c>
      <c r="L8" s="77">
        <v>392</v>
      </c>
    </row>
    <row r="9" spans="1:12" s="70" customFormat="1">
      <c r="A9" s="78" t="s">
        <v>66</v>
      </c>
      <c r="B9" s="79">
        <f t="shared" ref="B9:L9" si="0">B8/B10</f>
        <v>7.5370121130551818E-2</v>
      </c>
      <c r="C9" s="79">
        <f t="shared" si="0"/>
        <v>7.0985356167783564E-2</v>
      </c>
      <c r="D9" s="79">
        <f t="shared" si="0"/>
        <v>8.0153533529013318E-2</v>
      </c>
      <c r="E9" s="79">
        <f t="shared" si="0"/>
        <v>8.7917042380522989E-2</v>
      </c>
      <c r="F9" s="79">
        <f t="shared" si="0"/>
        <v>8.6786551993745117E-2</v>
      </c>
      <c r="G9" s="79">
        <f t="shared" si="0"/>
        <v>8.2783716170115984E-2</v>
      </c>
      <c r="H9" s="79">
        <f t="shared" si="0"/>
        <v>7.9519186315302817E-2</v>
      </c>
      <c r="I9" s="79">
        <f t="shared" si="0"/>
        <v>8.6354190718078969E-2</v>
      </c>
      <c r="J9" s="79">
        <f t="shared" si="0"/>
        <v>7.6772616136919311E-2</v>
      </c>
      <c r="K9" s="79">
        <f t="shared" si="0"/>
        <v>8.2956976467791779E-2</v>
      </c>
      <c r="L9" s="80">
        <f t="shared" si="0"/>
        <v>9.556313993174062E-2</v>
      </c>
    </row>
    <row r="10" spans="1:12" s="81" customFormat="1">
      <c r="A10" s="131" t="s">
        <v>23</v>
      </c>
      <c r="B10" s="129">
        <f t="shared" ref="B10:L10" si="1">B8+B7</f>
        <v>3715</v>
      </c>
      <c r="C10" s="129">
        <f t="shared" si="1"/>
        <v>4029</v>
      </c>
      <c r="D10" s="129">
        <f t="shared" si="1"/>
        <v>4429</v>
      </c>
      <c r="E10" s="129">
        <f t="shared" si="1"/>
        <v>4436</v>
      </c>
      <c r="F10" s="129">
        <f t="shared" si="1"/>
        <v>3837</v>
      </c>
      <c r="G10" s="129">
        <f t="shared" si="1"/>
        <v>4397</v>
      </c>
      <c r="H10" s="129">
        <f t="shared" si="1"/>
        <v>4326</v>
      </c>
      <c r="I10" s="129">
        <f t="shared" si="1"/>
        <v>4331</v>
      </c>
      <c r="J10" s="129">
        <f t="shared" si="1"/>
        <v>4090</v>
      </c>
      <c r="K10" s="129">
        <f t="shared" si="1"/>
        <v>4207</v>
      </c>
      <c r="L10" s="130">
        <f t="shared" si="1"/>
        <v>4102</v>
      </c>
    </row>
    <row r="12" spans="1:12">
      <c r="B12" s="4"/>
      <c r="C12" s="4"/>
      <c r="D12" s="4"/>
      <c r="E12" s="4"/>
      <c r="F12" s="4"/>
      <c r="G12" s="4"/>
      <c r="H12" s="4"/>
      <c r="I12" s="4"/>
      <c r="J12" s="4"/>
      <c r="K12" s="4"/>
    </row>
  </sheetData>
  <sortState xmlns:xlrd2="http://schemas.microsoft.com/office/spreadsheetml/2017/richdata2" columnSort="1" ref="B6:L10">
    <sortCondition ref="B6:L6"/>
  </sortState>
  <pageMargins left="0.7" right="0.7" top="0.75" bottom="0.75" header="0.3" footer="0.3"/>
  <pageSetup paperSize="9" orientation="portrait" horizontalDpi="300" verticalDpi="30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1B9F4-FA86-47C6-9E38-625FF99F2922}">
  <dimension ref="A1:D33"/>
  <sheetViews>
    <sheetView topLeftCell="A16" workbookViewId="0">
      <selection activeCell="H15" sqref="H15"/>
    </sheetView>
  </sheetViews>
  <sheetFormatPr baseColWidth="10" defaultRowHeight="14.5"/>
  <cols>
    <col min="1" max="1" width="15.6328125" customWidth="1"/>
    <col min="2" max="2" width="13.54296875" bestFit="1" customWidth="1"/>
  </cols>
  <sheetData>
    <row r="1" spans="1:4" s="3" customFormat="1" ht="17.5">
      <c r="A1" s="98" t="s">
        <v>67</v>
      </c>
    </row>
    <row r="2" spans="1:4" s="1" customFormat="1" ht="14">
      <c r="A2" s="62"/>
    </row>
    <row r="3" spans="1:4" s="1" customFormat="1" ht="14">
      <c r="A3" s="1" t="s">
        <v>68</v>
      </c>
    </row>
    <row r="4" spans="1:4" s="1" customFormat="1" ht="14">
      <c r="A4" s="1" t="s">
        <v>64</v>
      </c>
    </row>
    <row r="7" spans="1:4">
      <c r="C7" s="85"/>
      <c r="D7" s="85"/>
    </row>
    <row r="8" spans="1:4">
      <c r="C8" s="85"/>
      <c r="D8" s="85"/>
    </row>
    <row r="9" spans="1:4">
      <c r="C9" s="85"/>
      <c r="D9" s="85"/>
    </row>
    <row r="10" spans="1:4">
      <c r="C10" s="85"/>
      <c r="D10" s="85"/>
    </row>
    <row r="11" spans="1:4">
      <c r="C11" s="85"/>
      <c r="D11" s="85"/>
    </row>
    <row r="12" spans="1:4">
      <c r="C12" s="85"/>
      <c r="D12" s="85"/>
    </row>
    <row r="13" spans="1:4">
      <c r="C13" s="85"/>
      <c r="D13" s="85"/>
    </row>
    <row r="14" spans="1:4">
      <c r="C14" s="85"/>
      <c r="D14" s="85"/>
    </row>
    <row r="15" spans="1:4">
      <c r="C15" s="85"/>
      <c r="D15" s="85"/>
    </row>
    <row r="16" spans="1:4">
      <c r="C16" s="85"/>
      <c r="D16" s="85"/>
    </row>
    <row r="17" spans="2:4">
      <c r="C17" s="85"/>
      <c r="D17" s="85"/>
    </row>
    <row r="18" spans="2:4">
      <c r="C18" s="85"/>
      <c r="D18" s="85"/>
    </row>
    <row r="21" spans="2:4" ht="28">
      <c r="B21" s="82" t="s">
        <v>36</v>
      </c>
      <c r="C21" s="83" t="s">
        <v>69</v>
      </c>
      <c r="D21" s="83" t="s">
        <v>90</v>
      </c>
    </row>
    <row r="22" spans="2:4">
      <c r="B22" s="84" t="s">
        <v>25</v>
      </c>
      <c r="C22" s="68">
        <v>38</v>
      </c>
      <c r="D22" s="99">
        <f>C22/SUM(C$22:C$33)</f>
        <v>9.3000489476260401E-3</v>
      </c>
    </row>
    <row r="23" spans="2:4">
      <c r="B23" s="84" t="s">
        <v>70</v>
      </c>
      <c r="C23" s="68">
        <v>57</v>
      </c>
      <c r="D23" s="99">
        <f t="shared" ref="D23:D33" si="0">C23/SUM(C$22:C$33)</f>
        <v>1.3950073421439061E-2</v>
      </c>
    </row>
    <row r="24" spans="2:4">
      <c r="B24" s="84" t="s">
        <v>21</v>
      </c>
      <c r="C24" s="68">
        <v>149</v>
      </c>
      <c r="D24" s="99">
        <f t="shared" si="0"/>
        <v>3.6465981399902106E-2</v>
      </c>
    </row>
    <row r="25" spans="2:4">
      <c r="B25" s="84" t="s">
        <v>20</v>
      </c>
      <c r="C25" s="68">
        <v>330</v>
      </c>
      <c r="D25" s="99">
        <f t="shared" si="0"/>
        <v>8.0763582966226141E-2</v>
      </c>
    </row>
    <row r="26" spans="2:4">
      <c r="B26" s="84" t="s">
        <v>19</v>
      </c>
      <c r="C26" s="68">
        <v>343</v>
      </c>
      <c r="D26" s="99">
        <f t="shared" si="0"/>
        <v>8.3945178658835051E-2</v>
      </c>
    </row>
    <row r="27" spans="2:4">
      <c r="B27" s="84" t="s">
        <v>18</v>
      </c>
      <c r="C27" s="68">
        <v>371</v>
      </c>
      <c r="D27" s="99">
        <f t="shared" si="0"/>
        <v>9.0797846304454227E-2</v>
      </c>
    </row>
    <row r="28" spans="2:4">
      <c r="B28" s="84" t="s">
        <v>71</v>
      </c>
      <c r="C28" s="68">
        <v>399</v>
      </c>
      <c r="D28" s="99">
        <f t="shared" si="0"/>
        <v>9.7650513950073417E-2</v>
      </c>
    </row>
    <row r="29" spans="2:4">
      <c r="B29" s="84" t="s">
        <v>72</v>
      </c>
      <c r="C29" s="68">
        <v>422</v>
      </c>
      <c r="D29" s="99">
        <f t="shared" si="0"/>
        <v>0.10327949094468918</v>
      </c>
    </row>
    <row r="30" spans="2:4">
      <c r="B30" s="84" t="s">
        <v>73</v>
      </c>
      <c r="C30" s="68">
        <v>498</v>
      </c>
      <c r="D30" s="99">
        <f t="shared" si="0"/>
        <v>0.12187958883994127</v>
      </c>
    </row>
    <row r="31" spans="2:4">
      <c r="B31" s="84" t="s">
        <v>14</v>
      </c>
      <c r="C31" s="68">
        <v>472</v>
      </c>
      <c r="D31" s="99">
        <f t="shared" si="0"/>
        <v>0.11551639745472345</v>
      </c>
    </row>
    <row r="32" spans="2:4">
      <c r="B32" s="84" t="s">
        <v>74</v>
      </c>
      <c r="C32" s="68">
        <v>579</v>
      </c>
      <c r="D32" s="99">
        <f t="shared" si="0"/>
        <v>0.14170337738619676</v>
      </c>
    </row>
    <row r="33" spans="2:4">
      <c r="B33" s="86" t="s">
        <v>75</v>
      </c>
      <c r="C33" s="87">
        <v>428</v>
      </c>
      <c r="D33" s="100">
        <f t="shared" si="0"/>
        <v>0.1047479197258933</v>
      </c>
    </row>
  </sheetData>
  <pageMargins left="0.7" right="0.7" top="0.75" bottom="0.75" header="0.3" footer="0.3"/>
  <pageSetup paperSize="9" orientation="portrait" horizontalDpi="300" verticalDpi="30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729FB6-EEFC-4DF4-BACC-CFB886458510}">
  <dimension ref="A1:N28"/>
  <sheetViews>
    <sheetView topLeftCell="A7" zoomScale="90" zoomScaleNormal="90" workbookViewId="0">
      <selection activeCell="A22" sqref="A22"/>
    </sheetView>
  </sheetViews>
  <sheetFormatPr baseColWidth="10" defaultRowHeight="14.5"/>
  <cols>
    <col min="1" max="1" width="23.08984375" customWidth="1"/>
  </cols>
  <sheetData>
    <row r="1" spans="1:14" ht="17.5">
      <c r="A1" s="98" t="s">
        <v>76</v>
      </c>
    </row>
    <row r="2" spans="1:14">
      <c r="A2" s="88"/>
    </row>
    <row r="3" spans="1:14" ht="15">
      <c r="A3" s="1" t="s">
        <v>91</v>
      </c>
      <c r="M3" s="89"/>
    </row>
    <row r="4" spans="1:14" ht="15">
      <c r="A4" s="1" t="s">
        <v>64</v>
      </c>
    </row>
    <row r="6" spans="1:14" s="1" customFormat="1" ht="14"/>
    <row r="7" spans="1:14" s="1" customFormat="1" ht="14">
      <c r="M7" s="90"/>
    </row>
    <row r="8" spans="1:14" s="1" customFormat="1" ht="14">
      <c r="M8" s="90"/>
    </row>
    <row r="10" spans="1:14" s="1" customFormat="1" ht="14">
      <c r="M10" s="90"/>
    </row>
    <row r="11" spans="1:14" s="1" customFormat="1" ht="14">
      <c r="M11" s="90"/>
    </row>
    <row r="12" spans="1:14">
      <c r="N12" s="97"/>
    </row>
    <row r="23" spans="1:12" ht="15">
      <c r="A23" s="1"/>
      <c r="B23" s="48">
        <v>2013</v>
      </c>
      <c r="C23" s="49">
        <v>2014</v>
      </c>
      <c r="D23" s="49">
        <v>2015</v>
      </c>
      <c r="E23" s="49">
        <v>2016</v>
      </c>
      <c r="F23" s="49">
        <v>2017</v>
      </c>
      <c r="G23" s="49">
        <v>2018</v>
      </c>
      <c r="H23" s="49">
        <v>2019</v>
      </c>
      <c r="I23" s="49">
        <v>2020</v>
      </c>
      <c r="J23" s="49">
        <v>2021</v>
      </c>
      <c r="K23" s="49">
        <v>2022</v>
      </c>
      <c r="L23" s="50">
        <v>2023</v>
      </c>
    </row>
    <row r="24" spans="1:12" ht="15">
      <c r="A24" s="8" t="s">
        <v>77</v>
      </c>
      <c r="B24" s="21">
        <v>1492</v>
      </c>
      <c r="C24" s="9">
        <v>1760</v>
      </c>
      <c r="D24" s="9">
        <v>2281</v>
      </c>
      <c r="E24" s="9">
        <v>2402</v>
      </c>
      <c r="F24" s="9">
        <v>1981</v>
      </c>
      <c r="G24" s="9">
        <v>2509</v>
      </c>
      <c r="H24" s="9">
        <v>1889</v>
      </c>
      <c r="I24" s="9">
        <v>2249</v>
      </c>
      <c r="J24" s="9">
        <v>1829</v>
      </c>
      <c r="K24" s="9">
        <v>1890</v>
      </c>
      <c r="L24" s="10">
        <v>1858</v>
      </c>
    </row>
    <row r="25" spans="1:12" ht="15">
      <c r="A25" s="101" t="s">
        <v>78</v>
      </c>
      <c r="B25" s="51">
        <v>2340</v>
      </c>
      <c r="C25" s="41">
        <v>2375</v>
      </c>
      <c r="D25" s="41">
        <v>2286</v>
      </c>
      <c r="E25" s="41">
        <v>2204</v>
      </c>
      <c r="F25" s="41">
        <v>2206</v>
      </c>
      <c r="G25" s="41">
        <v>2375</v>
      </c>
      <c r="H25" s="41">
        <v>2620</v>
      </c>
      <c r="I25" s="41">
        <v>2486</v>
      </c>
      <c r="J25" s="41">
        <v>2541</v>
      </c>
      <c r="K25" s="41">
        <v>2571</v>
      </c>
      <c r="L25" s="52">
        <v>2440</v>
      </c>
    </row>
    <row r="26" spans="1:12" ht="15">
      <c r="A26" s="91" t="s">
        <v>79</v>
      </c>
      <c r="B26" s="18">
        <v>194</v>
      </c>
      <c r="C26" s="19">
        <v>217</v>
      </c>
      <c r="D26" s="19">
        <v>215</v>
      </c>
      <c r="E26" s="19">
        <v>235</v>
      </c>
      <c r="F26" s="19">
        <v>197</v>
      </c>
      <c r="G26" s="19">
        <v>221</v>
      </c>
      <c r="H26" s="19">
        <v>223</v>
      </c>
      <c r="I26" s="19">
        <v>223</v>
      </c>
      <c r="J26" s="19">
        <v>248</v>
      </c>
      <c r="K26" s="19">
        <v>283</v>
      </c>
      <c r="L26" s="20">
        <v>306</v>
      </c>
    </row>
    <row r="27" spans="1:12" ht="15">
      <c r="A27" s="8" t="s">
        <v>80</v>
      </c>
      <c r="B27" s="102">
        <v>582.29725274725274</v>
      </c>
      <c r="C27" s="92">
        <v>675.20219780219782</v>
      </c>
      <c r="D27" s="92">
        <v>864.89890109890109</v>
      </c>
      <c r="E27" s="92">
        <v>909.37802197802193</v>
      </c>
      <c r="F27" s="92">
        <v>816.0379120879121</v>
      </c>
      <c r="G27" s="92">
        <v>937.17692307692312</v>
      </c>
      <c r="H27" s="92">
        <v>619.94962637362642</v>
      </c>
      <c r="I27" s="92">
        <v>783.29775824175817</v>
      </c>
      <c r="J27" s="92">
        <v>671.86341208791202</v>
      </c>
      <c r="K27" s="92">
        <v>703.28789560439554</v>
      </c>
      <c r="L27" s="93">
        <v>687.31667582417583</v>
      </c>
    </row>
    <row r="28" spans="1:12" ht="15">
      <c r="A28" s="101" t="s">
        <v>81</v>
      </c>
      <c r="B28" s="103">
        <v>1865.6862637362638</v>
      </c>
      <c r="C28" s="94">
        <v>1868.2423076923078</v>
      </c>
      <c r="D28" s="94">
        <v>1708.2329670329671</v>
      </c>
      <c r="E28" s="94">
        <v>1615.7302197802198</v>
      </c>
      <c r="F28" s="94">
        <v>2021.5417582417583</v>
      </c>
      <c r="G28" s="94">
        <v>1839.528021978022</v>
      </c>
      <c r="H28" s="94">
        <v>2063.8720384615385</v>
      </c>
      <c r="I28" s="94">
        <v>1729.9376428571427</v>
      </c>
      <c r="J28" s="94">
        <v>1982.5041263736261</v>
      </c>
      <c r="K28" s="94">
        <v>2034.6026373626373</v>
      </c>
      <c r="L28" s="95">
        <v>1892.4566428571427</v>
      </c>
    </row>
  </sheetData>
  <pageMargins left="0.7" right="0.7" top="0.75" bottom="0.75" header="0.3" footer="0.3"/>
  <pageSetup paperSize="9" orientation="portrait" horizontalDpi="300" verticalDpi="30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3639D6-81F6-4C6C-8B72-96FFF528EEE4}">
  <dimension ref="A1:G25"/>
  <sheetViews>
    <sheetView topLeftCell="A10" workbookViewId="0">
      <selection activeCell="D22" sqref="D22"/>
    </sheetView>
  </sheetViews>
  <sheetFormatPr baseColWidth="10" defaultRowHeight="14.5"/>
  <cols>
    <col min="1" max="1" width="15.7265625" customWidth="1"/>
  </cols>
  <sheetData>
    <row r="1" spans="1:7" ht="17.5">
      <c r="A1" s="98" t="s">
        <v>92</v>
      </c>
    </row>
    <row r="2" spans="1:7">
      <c r="A2" s="88"/>
    </row>
    <row r="3" spans="1:7" ht="15">
      <c r="A3" s="1" t="s">
        <v>68</v>
      </c>
    </row>
    <row r="4" spans="1:7" ht="15">
      <c r="A4" s="1" t="s">
        <v>93</v>
      </c>
    </row>
    <row r="6" spans="1:7">
      <c r="G6" s="96"/>
    </row>
    <row r="7" spans="1:7">
      <c r="G7" s="96"/>
    </row>
    <row r="8" spans="1:7">
      <c r="G8" s="96"/>
    </row>
    <row r="9" spans="1:7">
      <c r="G9" s="96"/>
    </row>
    <row r="10" spans="1:7">
      <c r="G10" s="96"/>
    </row>
    <row r="11" spans="1:7">
      <c r="C11" s="97"/>
    </row>
    <row r="12" spans="1:7">
      <c r="C12" s="97"/>
    </row>
    <row r="13" spans="1:7">
      <c r="C13" s="97"/>
    </row>
    <row r="14" spans="1:7">
      <c r="C14" s="97"/>
    </row>
    <row r="15" spans="1:7">
      <c r="C15" s="97"/>
    </row>
    <row r="16" spans="1:7">
      <c r="C16" s="97"/>
    </row>
    <row r="17" spans="1:4">
      <c r="C17" s="97"/>
    </row>
    <row r="19" spans="1:4">
      <c r="D19" s="55"/>
    </row>
    <row r="20" spans="1:4" ht="29">
      <c r="A20" s="138" t="s">
        <v>108</v>
      </c>
      <c r="B20" s="139" t="s">
        <v>94</v>
      </c>
      <c r="C20" s="140" t="s">
        <v>95</v>
      </c>
      <c r="D20" s="55"/>
    </row>
    <row r="21" spans="1:4">
      <c r="A21" s="136" t="s">
        <v>83</v>
      </c>
      <c r="B21" s="132">
        <v>372</v>
      </c>
      <c r="C21" s="133">
        <v>13.758181318681318</v>
      </c>
      <c r="D21" s="55"/>
    </row>
    <row r="22" spans="1:4">
      <c r="A22" s="136" t="s">
        <v>84</v>
      </c>
      <c r="B22" s="132">
        <v>492</v>
      </c>
      <c r="C22" s="133">
        <v>71.9075054945055</v>
      </c>
      <c r="D22" s="55"/>
    </row>
    <row r="23" spans="1:4">
      <c r="A23" s="136" t="s">
        <v>85</v>
      </c>
      <c r="B23" s="132">
        <v>446</v>
      </c>
      <c r="C23" s="133">
        <v>135.78290659340658</v>
      </c>
      <c r="D23" s="55"/>
    </row>
    <row r="24" spans="1:4">
      <c r="A24" s="136" t="s">
        <v>86</v>
      </c>
      <c r="B24" s="132">
        <v>442</v>
      </c>
      <c r="C24" s="133">
        <v>314.51298901098897</v>
      </c>
    </row>
    <row r="25" spans="1:4">
      <c r="A25" s="137" t="s">
        <v>82</v>
      </c>
      <c r="B25" s="134">
        <v>270</v>
      </c>
      <c r="C25" s="135">
        <v>151.35509340659343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12</vt:i4>
      </vt:variant>
    </vt:vector>
  </HeadingPairs>
  <TitlesOfParts>
    <vt:vector size="12" baseType="lpstr">
      <vt:lpstr>localisation_ETF</vt:lpstr>
      <vt:lpstr>evolution_chefs_ETF</vt:lpstr>
      <vt:lpstr>evolution_chefs_ETF_par_sexe</vt:lpstr>
      <vt:lpstr>age_chefs_ETF_2023</vt:lpstr>
      <vt:lpstr>installes_sortants_ETF</vt:lpstr>
      <vt:lpstr>age_sortants</vt:lpstr>
      <vt:lpstr>forme_juridique_ETF</vt:lpstr>
      <vt:lpstr>ETF_employeuses</vt:lpstr>
      <vt:lpstr>salaries_ratio_HF</vt:lpstr>
      <vt:lpstr>age_salariés</vt:lpstr>
      <vt:lpstr>ratio_CDD_CDI</vt:lpstr>
      <vt:lpstr>duree_CDD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marie.raymond</dc:creator>
  <cp:lastModifiedBy>marie.raymond</cp:lastModifiedBy>
  <dcterms:created xsi:type="dcterms:W3CDTF">2024-09-26T09:35:24Z</dcterms:created>
  <dcterms:modified xsi:type="dcterms:W3CDTF">2025-06-25T06:39:21Z</dcterms:modified>
</cp:coreProperties>
</file>