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020" activeTab="1"/>
  </bookViews>
  <sheets>
    <sheet name="MD" sheetId="6" r:id="rId1"/>
    <sheet name="Bilan D008" sheetId="2" r:id="rId2"/>
    <sheet name="PP 2018 perdues" sheetId="3" r:id="rId3"/>
    <sheet name="PP apparues post 2018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2" i="4" l="1"/>
  <c r="F62" i="4"/>
  <c r="G62" i="4"/>
  <c r="D62" i="4"/>
  <c r="E61" i="4"/>
  <c r="F61" i="4"/>
  <c r="G61" i="4"/>
  <c r="D61" i="4"/>
  <c r="D27" i="4"/>
  <c r="E27" i="4"/>
  <c r="F27" i="4"/>
  <c r="D28" i="4"/>
  <c r="E28" i="4"/>
  <c r="F28" i="4"/>
  <c r="D29" i="4"/>
  <c r="E29" i="4"/>
  <c r="F29" i="4"/>
  <c r="D30" i="4"/>
  <c r="E30" i="4"/>
  <c r="F30" i="4"/>
  <c r="D31" i="4"/>
  <c r="E31" i="4"/>
  <c r="F31" i="4"/>
  <c r="D32" i="4"/>
  <c r="E32" i="4"/>
  <c r="F32" i="4"/>
  <c r="C32" i="4"/>
  <c r="C31" i="4"/>
  <c r="C30" i="4"/>
  <c r="C29" i="4"/>
  <c r="C28" i="4"/>
  <c r="C27" i="4"/>
  <c r="E40" i="2"/>
  <c r="F40" i="2"/>
  <c r="G40" i="2"/>
  <c r="H40" i="2"/>
  <c r="E39" i="2"/>
  <c r="F39" i="2"/>
  <c r="G39" i="2"/>
  <c r="H39" i="2"/>
  <c r="D39" i="2"/>
  <c r="D27" i="3"/>
  <c r="E27" i="3"/>
  <c r="F27" i="3"/>
  <c r="D28" i="3"/>
  <c r="E28" i="3"/>
  <c r="F28" i="3"/>
  <c r="D29" i="3"/>
  <c r="E29" i="3"/>
  <c r="F29" i="3"/>
  <c r="D30" i="3"/>
  <c r="E30" i="3"/>
  <c r="F30" i="3"/>
  <c r="D31" i="3"/>
  <c r="E31" i="3"/>
  <c r="F31" i="3"/>
  <c r="D32" i="3"/>
  <c r="E32" i="3"/>
  <c r="F32" i="3"/>
  <c r="C32" i="3"/>
  <c r="C31" i="3"/>
  <c r="C30" i="3"/>
  <c r="C29" i="3"/>
  <c r="C28" i="3"/>
  <c r="C27" i="3"/>
  <c r="D66" i="3"/>
  <c r="E66" i="3"/>
  <c r="F66" i="3"/>
  <c r="D67" i="3"/>
  <c r="E67" i="3"/>
  <c r="F67" i="3"/>
  <c r="D68" i="3"/>
  <c r="E68" i="3"/>
  <c r="F68" i="3"/>
  <c r="D69" i="3"/>
  <c r="E69" i="3"/>
  <c r="F69" i="3"/>
  <c r="D70" i="3"/>
  <c r="E70" i="3"/>
  <c r="F70" i="3"/>
  <c r="D71" i="3"/>
  <c r="E71" i="3"/>
  <c r="F71" i="3"/>
  <c r="D72" i="3"/>
  <c r="E72" i="3"/>
  <c r="F72" i="3"/>
  <c r="D73" i="3"/>
  <c r="E73" i="3"/>
  <c r="F73" i="3"/>
  <c r="D74" i="3"/>
  <c r="E74" i="3"/>
  <c r="F74" i="3"/>
  <c r="D75" i="3"/>
  <c r="E75" i="3"/>
  <c r="F75" i="3"/>
  <c r="C75" i="3"/>
  <c r="C74" i="3"/>
  <c r="C73" i="3"/>
  <c r="C72" i="3"/>
  <c r="C71" i="3"/>
  <c r="C70" i="3"/>
  <c r="C69" i="3"/>
  <c r="C68" i="3"/>
  <c r="C67" i="3"/>
  <c r="C66" i="3"/>
  <c r="G60" i="3"/>
  <c r="H44" i="4" l="1"/>
  <c r="C69" i="4" s="1"/>
  <c r="H45" i="4"/>
  <c r="H46" i="4"/>
  <c r="H47" i="4"/>
  <c r="C71" i="4" s="1"/>
  <c r="H48" i="4"/>
  <c r="C72" i="4" s="1"/>
  <c r="H49" i="4"/>
  <c r="H50" i="4"/>
  <c r="H51" i="4"/>
  <c r="H52" i="4"/>
  <c r="H53" i="4"/>
  <c r="H54" i="4"/>
  <c r="H55" i="4"/>
  <c r="H56" i="4"/>
  <c r="H57" i="4"/>
  <c r="H58" i="4"/>
  <c r="H59" i="4"/>
  <c r="H43" i="4"/>
  <c r="C68" i="4" s="1"/>
  <c r="I51" i="4" l="1"/>
  <c r="C73" i="4" s="1"/>
  <c r="I45" i="4"/>
  <c r="C70" i="4" s="1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43" i="3"/>
  <c r="G60" i="4" l="1"/>
  <c r="F60" i="4"/>
  <c r="E60" i="4"/>
  <c r="D60" i="4"/>
  <c r="G13" i="4"/>
  <c r="F13" i="4"/>
  <c r="E13" i="4"/>
  <c r="D13" i="4"/>
  <c r="H12" i="4"/>
  <c r="I12" i="4" s="1"/>
  <c r="H11" i="4"/>
  <c r="I11" i="4" s="1"/>
  <c r="H10" i="4"/>
  <c r="I10" i="4" s="1"/>
  <c r="H9" i="4"/>
  <c r="I9" i="4" s="1"/>
  <c r="H8" i="4"/>
  <c r="I8" i="4" s="1"/>
  <c r="H7" i="4"/>
  <c r="I7" i="4" s="1"/>
  <c r="F60" i="3"/>
  <c r="E60" i="3"/>
  <c r="D60" i="3"/>
  <c r="G59" i="3"/>
  <c r="F59" i="3"/>
  <c r="E59" i="3"/>
  <c r="D59" i="3"/>
  <c r="G58" i="3"/>
  <c r="F58" i="3"/>
  <c r="E58" i="3"/>
  <c r="D58" i="3"/>
  <c r="G13" i="3"/>
  <c r="F13" i="3"/>
  <c r="E13" i="3"/>
  <c r="D13" i="3"/>
  <c r="H12" i="3"/>
  <c r="I12" i="3" s="1"/>
  <c r="H11" i="3"/>
  <c r="I11" i="3" s="1"/>
  <c r="H10" i="3"/>
  <c r="I10" i="3" s="1"/>
  <c r="H9" i="3"/>
  <c r="I9" i="3" s="1"/>
  <c r="H8" i="3"/>
  <c r="I8" i="3" s="1"/>
  <c r="H7" i="3"/>
  <c r="I7" i="3" s="1"/>
  <c r="D15" i="2"/>
  <c r="F16" i="2"/>
  <c r="G16" i="2"/>
  <c r="H16" i="2"/>
  <c r="F9" i="2"/>
  <c r="G9" i="2"/>
  <c r="H9" i="2"/>
  <c r="F7" i="2"/>
  <c r="G7" i="2"/>
  <c r="H7" i="2"/>
  <c r="F17" i="2" l="1"/>
  <c r="E63" i="2"/>
  <c r="G17" i="2"/>
  <c r="F63" i="2"/>
  <c r="H18" i="2"/>
  <c r="H19" i="2" s="1"/>
  <c r="D40" i="2"/>
  <c r="F8" i="2"/>
  <c r="E62" i="2"/>
  <c r="H8" i="2"/>
  <c r="G62" i="2"/>
  <c r="G8" i="2"/>
  <c r="F62" i="2"/>
  <c r="H17" i="2"/>
  <c r="G63" i="2"/>
  <c r="H60" i="4"/>
  <c r="H58" i="3"/>
  <c r="I13" i="3"/>
  <c r="H13" i="4"/>
  <c r="I13" i="4" s="1"/>
  <c r="H13" i="3"/>
  <c r="G18" i="2"/>
  <c r="G19" i="2" s="1"/>
  <c r="E16" i="2"/>
  <c r="D63" i="2" s="1"/>
  <c r="F18" i="2"/>
  <c r="F19" i="2" s="1"/>
  <c r="E18" i="2"/>
  <c r="E19" i="2" s="1"/>
  <c r="F10" i="2"/>
  <c r="G10" i="2"/>
  <c r="H10" i="2"/>
  <c r="E9" i="2"/>
  <c r="E10" i="2" s="1"/>
  <c r="E7" i="2"/>
  <c r="D62" i="2" s="1"/>
  <c r="E8" i="2" l="1"/>
  <c r="I7" i="2"/>
  <c r="J7" i="2" s="1"/>
  <c r="E17" i="2"/>
  <c r="I16" i="2"/>
  <c r="I15" i="2" l="1"/>
  <c r="I17" i="2"/>
  <c r="J16" i="2"/>
  <c r="I8" i="2"/>
  <c r="I6" i="2"/>
  <c r="J17" i="2" l="1"/>
  <c r="I9" i="2"/>
  <c r="I10" i="2" s="1"/>
  <c r="J6" i="2"/>
  <c r="J9" i="2" s="1"/>
  <c r="J10" i="2" s="1"/>
  <c r="J8" i="2"/>
  <c r="I18" i="2"/>
  <c r="I19" i="2" s="1"/>
  <c r="J15" i="2"/>
  <c r="J18" i="2" s="1"/>
  <c r="J19" i="2" s="1"/>
</calcChain>
</file>

<file path=xl/sharedStrings.xml><?xml version="1.0" encoding="utf-8"?>
<sst xmlns="http://schemas.openxmlformats.org/spreadsheetml/2006/main" count="185" uniqueCount="82">
  <si>
    <t>BORDURE</t>
  </si>
  <si>
    <t>CEREALES</t>
  </si>
  <si>
    <t>FIBRES</t>
  </si>
  <si>
    <t>FOURRAGE</t>
  </si>
  <si>
    <t>J6S</t>
  </si>
  <si>
    <t>NON AGRICOLE</t>
  </si>
  <si>
    <t>OLEAGINEUX</t>
  </si>
  <si>
    <t>PEPINIERE</t>
  </si>
  <si>
    <t>PPAM FRUIT LEGUME</t>
  </si>
  <si>
    <t>PROTEAGINEUX</t>
  </si>
  <si>
    <t>PT</t>
  </si>
  <si>
    <t>VERGER</t>
  </si>
  <si>
    <t>dont TA</t>
  </si>
  <si>
    <t>Surfaces des prairies permanentes déclarées par campagne PAC</t>
  </si>
  <si>
    <t>(ha)</t>
  </si>
  <si>
    <t>%</t>
  </si>
  <si>
    <t>Surfaces des prairies permanentes 2018, maintenues lors des campagne PAC suivantes</t>
  </si>
  <si>
    <t>simulation 
2023</t>
  </si>
  <si>
    <t>simulation 
2024</t>
  </si>
  <si>
    <t>BORDURE, TAMPON</t>
  </si>
  <si>
    <t>PRAIRIE TEMPORAIRE</t>
  </si>
  <si>
    <t>PP RETOURNEES (terre arable)</t>
  </si>
  <si>
    <t>Total PP2018 perdues</t>
  </si>
  <si>
    <t>VIGNE</t>
  </si>
  <si>
    <t>dont non agri</t>
  </si>
  <si>
    <t>non déclaré</t>
  </si>
  <si>
    <t>Focus sur les PP apparues après 2018 en année N et leur situation culturale en année (N-1)</t>
  </si>
  <si>
    <t>total</t>
  </si>
  <si>
    <t>Total PP apparues</t>
  </si>
  <si>
    <t>Evolution 1</t>
  </si>
  <si>
    <t>Evolution 2</t>
  </si>
  <si>
    <r>
      <rPr>
        <b/>
        <sz val="11"/>
        <color theme="1"/>
        <rFont val="Calibri"/>
        <family val="2"/>
        <scheme val="minor"/>
      </rPr>
      <t xml:space="preserve">Surface annuelle des PP </t>
    </r>
    <r>
      <rPr>
        <sz val="11"/>
        <color theme="1"/>
        <rFont val="Calibri"/>
        <family val="2"/>
        <scheme val="minor"/>
      </rPr>
      <t xml:space="preserve">
 </t>
    </r>
  </si>
  <si>
    <t>Suivi annuel des surfaces déclarées en prairies permanentes (ha)</t>
  </si>
  <si>
    <t xml:space="preserve">Département </t>
  </si>
  <si>
    <t>ARDENNES</t>
  </si>
  <si>
    <t>unités</t>
  </si>
  <si>
    <t>Suivi annuel des surfaces en prairies permanentes déclarées en 2018</t>
  </si>
  <si>
    <r>
      <rPr>
        <b/>
        <sz val="11"/>
        <color theme="1"/>
        <rFont val="Calibri"/>
        <family val="2"/>
        <scheme val="minor"/>
      </rPr>
      <t xml:space="preserve">Evolution des PP 
</t>
    </r>
    <r>
      <rPr>
        <sz val="12"/>
        <color theme="1"/>
        <rFont val="Calibri"/>
        <family val="2"/>
        <scheme val="minor"/>
      </rPr>
      <t>entre Année N et 2018</t>
    </r>
    <r>
      <rPr>
        <sz val="11"/>
        <color theme="1"/>
        <rFont val="Calibri"/>
        <family val="2"/>
        <scheme val="minor"/>
      </rPr>
      <t xml:space="preserve">
</t>
    </r>
  </si>
  <si>
    <r>
      <t xml:space="preserve">Taux d'évolution des PP 
</t>
    </r>
    <r>
      <rPr>
        <sz val="10"/>
        <color theme="1"/>
        <rFont val="Calibri"/>
        <family val="2"/>
        <scheme val="minor"/>
      </rPr>
      <t>entre année N et 2018</t>
    </r>
    <r>
      <rPr>
        <b/>
        <sz val="11"/>
        <color theme="1"/>
        <rFont val="Calibri"/>
        <family val="2"/>
        <scheme val="minor"/>
      </rPr>
      <t xml:space="preserve">
</t>
    </r>
  </si>
  <si>
    <r>
      <t xml:space="preserve">Taux d'évolution annuelle des PP 
</t>
    </r>
    <r>
      <rPr>
        <sz val="10"/>
        <color theme="1"/>
        <rFont val="Calibri"/>
        <family val="2"/>
        <scheme val="minor"/>
      </rPr>
      <t>entre Année N et Année (N+1)</t>
    </r>
    <r>
      <rPr>
        <b/>
        <sz val="11"/>
        <color theme="1"/>
        <rFont val="Calibri"/>
        <family val="2"/>
        <scheme val="minor"/>
      </rPr>
      <t xml:space="preserve">
  </t>
    </r>
  </si>
  <si>
    <r>
      <rPr>
        <b/>
        <sz val="10"/>
        <color theme="1"/>
        <rFont val="Calibri"/>
        <family val="2"/>
        <scheme val="minor"/>
      </rPr>
      <t xml:space="preserve">Evolution annuelle des PP 
</t>
    </r>
    <r>
      <rPr>
        <sz val="9"/>
        <color theme="1"/>
        <rFont val="Calibri"/>
        <family val="2"/>
        <scheme val="minor"/>
      </rPr>
      <t>entre Année N et Année (N+1)</t>
    </r>
    <r>
      <rPr>
        <sz val="10"/>
        <color theme="1"/>
        <rFont val="Calibri"/>
        <family val="2"/>
        <scheme val="minor"/>
      </rPr>
      <t xml:space="preserve">
</t>
    </r>
    <r>
      <rPr>
        <sz val="9"/>
        <color theme="1"/>
        <rFont val="Calibri"/>
        <family val="2"/>
        <scheme val="minor"/>
      </rPr>
      <t xml:space="preserve">  </t>
    </r>
  </si>
  <si>
    <r>
      <rPr>
        <b/>
        <sz val="11"/>
        <color theme="1"/>
        <rFont val="Calibri"/>
        <family val="2"/>
        <scheme val="minor"/>
      </rPr>
      <t>Surfaces des prairies permanentes 2018</t>
    </r>
    <r>
      <rPr>
        <sz val="11"/>
        <color theme="1"/>
        <rFont val="Calibri"/>
        <family val="2"/>
        <scheme val="minor"/>
      </rPr>
      <t xml:space="preserve">
maintenues lors des campagne PAC suivantes</t>
    </r>
  </si>
  <si>
    <r>
      <rPr>
        <b/>
        <sz val="11"/>
        <color theme="1"/>
        <rFont val="Calibri"/>
        <family val="2"/>
        <scheme val="minor"/>
      </rPr>
      <t xml:space="preserve">Perte des PP 2018 </t>
    </r>
    <r>
      <rPr>
        <sz val="11"/>
        <color theme="1"/>
        <rFont val="Calibri"/>
        <family val="2"/>
        <scheme val="minor"/>
      </rPr>
      <t xml:space="preserve">
entre année N et année (N-1)</t>
    </r>
  </si>
  <si>
    <r>
      <rPr>
        <b/>
        <sz val="11"/>
        <color theme="1"/>
        <rFont val="Calibri"/>
        <family val="2"/>
        <scheme val="minor"/>
      </rPr>
      <t xml:space="preserve">Perte des PP 2018 </t>
    </r>
    <r>
      <rPr>
        <sz val="11"/>
        <color theme="1"/>
        <rFont val="Calibri"/>
        <family val="2"/>
        <scheme val="minor"/>
      </rPr>
      <t xml:space="preserve">
sur la période 2018-année N</t>
    </r>
  </si>
  <si>
    <r>
      <rPr>
        <b/>
        <sz val="11"/>
        <color theme="1"/>
        <rFont val="Calibri"/>
        <family val="2"/>
        <scheme val="minor"/>
      </rPr>
      <t xml:space="preserve">Taux des pertes des PP </t>
    </r>
    <r>
      <rPr>
        <sz val="11"/>
        <color theme="1"/>
        <rFont val="Calibri"/>
        <family val="2"/>
        <scheme val="minor"/>
      </rPr>
      <t xml:space="preserve">
entre année N et année (N-1)</t>
    </r>
  </si>
  <si>
    <r>
      <rPr>
        <b/>
        <sz val="11"/>
        <color theme="1"/>
        <rFont val="Calibri"/>
        <family val="2"/>
        <scheme val="minor"/>
      </rPr>
      <t xml:space="preserve">Taux d'évolution des PP </t>
    </r>
    <r>
      <rPr>
        <sz val="11"/>
        <color theme="1"/>
        <rFont val="Calibri"/>
        <family val="2"/>
        <scheme val="minor"/>
      </rPr>
      <t xml:space="preserve">
entre année N et 2018</t>
    </r>
  </si>
  <si>
    <t>Evolution des PP entre Années N et (N+1)</t>
  </si>
  <si>
    <t>Analyse 1</t>
  </si>
  <si>
    <t xml:space="preserve">Focus sur l'évolution culturale des PP2018 perdues </t>
  </si>
  <si>
    <t>Devenir de ces PP2018 perdues :</t>
  </si>
  <si>
    <t>Campagnes PAC</t>
  </si>
  <si>
    <t>Groupes de cultures</t>
  </si>
  <si>
    <t>Unités</t>
  </si>
  <si>
    <t>PARCELLES NON DECLAREES</t>
  </si>
  <si>
    <t>Analyse 2</t>
  </si>
  <si>
    <t>Détail de l'évolution culturale des PP2018 perdues en année N</t>
  </si>
  <si>
    <t>Campagnes PAC (année N)</t>
  </si>
  <si>
    <t>PRAIRIES ARTIFICIELLES</t>
  </si>
  <si>
    <t>Cultures</t>
  </si>
  <si>
    <t>Origine de ces PP apparues</t>
  </si>
  <si>
    <t>TERRE ARABLE</t>
  </si>
  <si>
    <t>Détail de l'évolution culturale des PP apparues en année N (N&gt;2018)</t>
  </si>
  <si>
    <t>LEGUMINEUSE</t>
  </si>
  <si>
    <t>AUTRES CULTURES</t>
  </si>
  <si>
    <t>PRAIRIES TEMPORAIRES</t>
  </si>
  <si>
    <t>PP apparues après 2018</t>
  </si>
  <si>
    <t>Sources :</t>
  </si>
  <si>
    <t>rpg 2018, 2019, 2020, 2021, 2020</t>
  </si>
  <si>
    <t>(Propriété MASA &amp; ASP)</t>
  </si>
  <si>
    <t xml:space="preserve">Objet : </t>
  </si>
  <si>
    <t>Suivi des prairies permanentes par département dans le Grand Est sur la base des parcelles déclarées à chaque campagne PAC représentant le rpg.
L'année 2018 est considérée comme année de référence.
Pour simplifier, l'abrévation "PP" signifie "prairie permanente" et "PP2018" corrspond aux "prairies permanentes déclarées à la campagne PAC de 2018".
Les prairies permanentes sont identifiées par les parcelles déclarées par les codes cultures suivants : J6P, BOP, PPH, PRL, SPH</t>
  </si>
  <si>
    <t xml:space="preserve">PP perdues : prairies permanentes déclarées en année (N+1) en terre arable (dont prairie temporaire), en surface non agricole, en jachère (J6S) voir ne sont plus déclarées (devenir inconnu)
PP apparues : prairies permanentes implantées sur terre arable, issues d'espaces non déclarés jusque là (situation inconnue)
</t>
  </si>
  <si>
    <t>Méthode :</t>
  </si>
  <si>
    <t>Croisement des rpg2018 et 2019. Le résultat est croisé avec le rpg 2020…
Au fur et à mesure apparaitront les parcelles déclarées en année N+1 qui n'étaient pas déclarées en année N. Dans ce cas, le rpg de l'année N intègrera un espace identifié "parcelle non déclarée".
On retrouve également la situation inverse qui correspond aux parcelles qui en général ne sont plus déclarées.</t>
  </si>
  <si>
    <t>Etude des PP 2018 et leurs évolutions
Etude des pp année N / année (N+1)</t>
  </si>
  <si>
    <t xml:space="preserve">Contact : </t>
  </si>
  <si>
    <t>DRAAF GRAND EST, SIG SRISE</t>
  </si>
  <si>
    <t>PP RETOURNEES (autres terre arable)</t>
  </si>
  <si>
    <t>AUTRES TERRES ARABLES</t>
  </si>
  <si>
    <t>Evolution des PP 2018 entre 2018 et années N</t>
  </si>
  <si>
    <t>NON DECLAREES</t>
  </si>
  <si>
    <t>JACHERE (de + 6ans)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</si>
</sst>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rgb="FF000000"/>
      <name val="DejaVu Sans"/>
      <family val="2"/>
    </font>
    <font>
      <sz val="10"/>
      <name val="Arial"/>
      <family val="2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Arial"/>
      <family val="2"/>
    </font>
    <font>
      <i/>
      <sz val="8"/>
      <color rgb="FF000000"/>
      <name val="DejaVu Sans"/>
      <family val="2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5" tint="-0.499984740745262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5" tint="-0.499984740745262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</font>
    <font>
      <sz val="11"/>
      <color theme="8" tint="-0.249977111117893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3499862666707357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4" fillId="0" borderId="0"/>
    <xf numFmtId="9" fontId="4" fillId="0" borderId="0" applyBorder="0" applyAlignment="0" applyProtection="0"/>
  </cellStyleXfs>
  <cellXfs count="103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vertical="center"/>
    </xf>
    <xf numFmtId="10" fontId="2" fillId="0" borderId="1" xfId="1" applyNumberFormat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right" vertical="center" wrapText="1"/>
    </xf>
    <xf numFmtId="4" fontId="0" fillId="4" borderId="1" xfId="0" applyNumberFormat="1" applyFill="1" applyBorder="1" applyAlignment="1">
      <alignment vertical="center"/>
    </xf>
    <xf numFmtId="0" fontId="0" fillId="0" borderId="0" xfId="0" applyBorder="1" applyAlignment="1">
      <alignment horizontal="right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10" fontId="2" fillId="0" borderId="0" xfId="1" applyNumberFormat="1" applyBorder="1" applyAlignment="1">
      <alignment vertical="center"/>
    </xf>
    <xf numFmtId="0" fontId="4" fillId="0" borderId="0" xfId="2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8" borderId="1" xfId="0" applyFill="1" applyBorder="1" applyAlignment="1">
      <alignment vertical="center"/>
    </xf>
    <xf numFmtId="3" fontId="0" fillId="4" borderId="1" xfId="0" applyNumberFormat="1" applyFill="1" applyBorder="1" applyAlignment="1">
      <alignment vertical="center"/>
    </xf>
    <xf numFmtId="3" fontId="0" fillId="0" borderId="1" xfId="0" applyNumberFormat="1" applyBorder="1" applyAlignment="1">
      <alignment vertical="center"/>
    </xf>
    <xf numFmtId="3" fontId="0" fillId="0" borderId="0" xfId="0" applyNumberFormat="1"/>
    <xf numFmtId="0" fontId="5" fillId="9" borderId="1" xfId="0" applyFont="1" applyFill="1" applyBorder="1" applyAlignment="1">
      <alignment horizontal="center" vertical="center"/>
    </xf>
    <xf numFmtId="3" fontId="6" fillId="9" borderId="1" xfId="0" applyNumberFormat="1" applyFont="1" applyFill="1" applyBorder="1" applyAlignment="1">
      <alignment vertical="center"/>
    </xf>
    <xf numFmtId="10" fontId="6" fillId="9" borderId="1" xfId="1" applyNumberFormat="1" applyFont="1" applyFill="1" applyBorder="1" applyAlignment="1">
      <alignment vertical="center"/>
    </xf>
    <xf numFmtId="0" fontId="4" fillId="0" borderId="0" xfId="2"/>
    <xf numFmtId="0" fontId="3" fillId="3" borderId="1" xfId="0" applyFont="1" applyFill="1" applyBorder="1" applyAlignment="1">
      <alignment vertical="center"/>
    </xf>
    <xf numFmtId="0" fontId="6" fillId="0" borderId="1" xfId="0" applyFont="1" applyBorder="1"/>
    <xf numFmtId="0" fontId="7" fillId="0" borderId="0" xfId="2" applyFont="1" applyAlignment="1">
      <alignment vertical="center"/>
    </xf>
    <xf numFmtId="0" fontId="0" fillId="10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 wrapText="1"/>
    </xf>
    <xf numFmtId="0" fontId="0" fillId="11" borderId="1" xfId="0" applyFill="1" applyBorder="1" applyAlignment="1">
      <alignment vertical="center" wrapText="1"/>
    </xf>
    <xf numFmtId="0" fontId="0" fillId="7" borderId="1" xfId="0" applyFill="1" applyBorder="1" applyAlignment="1">
      <alignment vertical="center" wrapText="1"/>
    </xf>
    <xf numFmtId="0" fontId="0" fillId="6" borderId="1" xfId="0" applyFill="1" applyBorder="1" applyAlignment="1">
      <alignment vertical="center" wrapText="1"/>
    </xf>
    <xf numFmtId="0" fontId="5" fillId="12" borderId="1" xfId="0" applyFont="1" applyFill="1" applyBorder="1" applyAlignment="1">
      <alignment horizontal="center" vertical="center" wrapText="1" shrinkToFit="1"/>
    </xf>
    <xf numFmtId="3" fontId="6" fillId="12" borderId="1" xfId="0" applyNumberFormat="1" applyFont="1" applyFill="1" applyBorder="1" applyAlignment="1">
      <alignment vertical="center"/>
    </xf>
    <xf numFmtId="0" fontId="0" fillId="0" borderId="0" xfId="0" applyAlignment="1">
      <alignment horizontal="right"/>
    </xf>
    <xf numFmtId="0" fontId="6" fillId="5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14" fillId="0" borderId="0" xfId="0" applyFont="1" applyAlignment="1">
      <alignment vertical="center"/>
    </xf>
    <xf numFmtId="0" fontId="15" fillId="0" borderId="0" xfId="0" applyFont="1"/>
    <xf numFmtId="0" fontId="1" fillId="13" borderId="1" xfId="0" applyFont="1" applyFill="1" applyBorder="1" applyAlignment="1">
      <alignment vertical="center" wrapText="1"/>
    </xf>
    <xf numFmtId="0" fontId="1" fillId="13" borderId="1" xfId="0" applyFont="1" applyFill="1" applyBorder="1" applyAlignment="1">
      <alignment horizontal="center" vertical="center" wrapText="1"/>
    </xf>
    <xf numFmtId="0" fontId="1" fillId="13" borderId="1" xfId="0" applyFont="1" applyFill="1" applyBorder="1" applyAlignment="1">
      <alignment horizontal="center"/>
    </xf>
    <xf numFmtId="0" fontId="1" fillId="14" borderId="1" xfId="0" applyFont="1" applyFill="1" applyBorder="1" applyAlignment="1">
      <alignment vertical="center" wrapText="1"/>
    </xf>
    <xf numFmtId="0" fontId="1" fillId="14" borderId="1" xfId="0" applyFont="1" applyFill="1" applyBorder="1" applyAlignment="1">
      <alignment horizontal="center" vertical="center" wrapText="1"/>
    </xf>
    <xf numFmtId="0" fontId="1" fillId="14" borderId="1" xfId="0" applyFont="1" applyFill="1" applyBorder="1" applyAlignment="1">
      <alignment horizontal="center" vertical="center"/>
    </xf>
    <xf numFmtId="0" fontId="9" fillId="7" borderId="0" xfId="0" applyFont="1" applyFill="1" applyAlignment="1">
      <alignment horizontal="left" vertical="center"/>
    </xf>
    <xf numFmtId="0" fontId="16" fillId="0" borderId="0" xfId="0" applyFont="1" applyAlignment="1">
      <alignment horizontal="center" vertical="center"/>
    </xf>
    <xf numFmtId="3" fontId="17" fillId="4" borderId="1" xfId="0" applyNumberFormat="1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4" fillId="15" borderId="0" xfId="2" applyFill="1" applyAlignment="1">
      <alignment vertical="center" wrapText="1"/>
    </xf>
    <xf numFmtId="0" fontId="0" fillId="15" borderId="0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9" fillId="0" borderId="0" xfId="0" applyFont="1" applyAlignment="1">
      <alignment horizontal="right"/>
    </xf>
    <xf numFmtId="0" fontId="19" fillId="0" borderId="0" xfId="0" applyFont="1"/>
    <xf numFmtId="0" fontId="19" fillId="0" borderId="1" xfId="0" applyFont="1" applyBorder="1" applyAlignment="1">
      <alignment horizontal="right"/>
    </xf>
    <xf numFmtId="0" fontId="19" fillId="0" borderId="1" xfId="0" applyFont="1" applyBorder="1"/>
    <xf numFmtId="0" fontId="1" fillId="2" borderId="1" xfId="0" applyFont="1" applyFill="1" applyBorder="1" applyAlignment="1">
      <alignment horizontal="center" vertical="center"/>
    </xf>
    <xf numFmtId="0" fontId="0" fillId="0" borderId="1" xfId="0" applyFont="1" applyBorder="1"/>
    <xf numFmtId="0" fontId="20" fillId="3" borderId="1" xfId="0" applyFont="1" applyFill="1" applyBorder="1" applyAlignment="1">
      <alignment horizontal="right" vertical="center"/>
    </xf>
    <xf numFmtId="0" fontId="21" fillId="0" borderId="1" xfId="0" applyFont="1" applyBorder="1"/>
    <xf numFmtId="0" fontId="21" fillId="3" borderId="1" xfId="0" applyFont="1" applyFill="1" applyBorder="1" applyAlignment="1">
      <alignment horizontal="right" vertical="center"/>
    </xf>
    <xf numFmtId="0" fontId="22" fillId="3" borderId="1" xfId="0" applyFont="1" applyFill="1" applyBorder="1" applyAlignment="1">
      <alignment horizontal="right" vertical="center"/>
    </xf>
    <xf numFmtId="0" fontId="23" fillId="3" borderId="1" xfId="0" applyFont="1" applyFill="1" applyBorder="1" applyAlignment="1">
      <alignment vertical="center"/>
    </xf>
    <xf numFmtId="0" fontId="0" fillId="0" borderId="0" xfId="0" applyFont="1"/>
    <xf numFmtId="0" fontId="20" fillId="6" borderId="1" xfId="0" applyFont="1" applyFill="1" applyBorder="1" applyAlignment="1">
      <alignment vertical="center"/>
    </xf>
    <xf numFmtId="0" fontId="20" fillId="10" borderId="1" xfId="0" applyFont="1" applyFill="1" applyBorder="1" applyAlignment="1">
      <alignment vertical="center"/>
    </xf>
    <xf numFmtId="0" fontId="20" fillId="5" borderId="1" xfId="0" applyFont="1" applyFill="1" applyBorder="1" applyAlignment="1">
      <alignment vertical="center"/>
    </xf>
    <xf numFmtId="0" fontId="20" fillId="7" borderId="1" xfId="0" applyFont="1" applyFill="1" applyBorder="1" applyAlignment="1">
      <alignment vertical="center"/>
    </xf>
    <xf numFmtId="0" fontId="20" fillId="11" borderId="1" xfId="0" applyFont="1" applyFill="1" applyBorder="1" applyAlignment="1">
      <alignment vertical="center"/>
    </xf>
    <xf numFmtId="0" fontId="20" fillId="3" borderId="1" xfId="0" applyFont="1" applyFill="1" applyBorder="1" applyAlignment="1">
      <alignment vertical="center"/>
    </xf>
    <xf numFmtId="0" fontId="20" fillId="5" borderId="1" xfId="0" applyFont="1" applyFill="1" applyBorder="1" applyAlignment="1">
      <alignment horizontal="right" vertical="center"/>
    </xf>
    <xf numFmtId="0" fontId="0" fillId="6" borderId="3" xfId="0" applyFont="1" applyFill="1" applyBorder="1" applyAlignment="1">
      <alignment vertical="center" wrapText="1"/>
    </xf>
    <xf numFmtId="0" fontId="0" fillId="10" borderId="3" xfId="0" applyFont="1" applyFill="1" applyBorder="1" applyAlignment="1">
      <alignment vertical="center" wrapText="1"/>
    </xf>
    <xf numFmtId="0" fontId="0" fillId="7" borderId="3" xfId="0" applyFont="1" applyFill="1" applyBorder="1" applyAlignment="1">
      <alignment vertical="center" wrapText="1"/>
    </xf>
    <xf numFmtId="0" fontId="0" fillId="11" borderId="3" xfId="0" applyFont="1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24" fillId="0" borderId="0" xfId="0" applyFont="1"/>
    <xf numFmtId="0" fontId="24" fillId="0" borderId="1" xfId="0" applyFont="1" applyBorder="1" applyAlignment="1">
      <alignment horizontal="right"/>
    </xf>
    <xf numFmtId="0" fontId="24" fillId="0" borderId="1" xfId="0" applyFont="1" applyBorder="1"/>
    <xf numFmtId="0" fontId="0" fillId="5" borderId="0" xfId="0" applyFill="1"/>
    <xf numFmtId="0" fontId="0" fillId="0" borderId="0" xfId="0" applyAlignment="1">
      <alignment vertical="top" wrapText="1"/>
    </xf>
    <xf numFmtId="0" fontId="0" fillId="5" borderId="0" xfId="0" applyFill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3" fontId="0" fillId="0" borderId="1" xfId="0" applyNumberFormat="1" applyBorder="1"/>
    <xf numFmtId="0" fontId="9" fillId="13" borderId="0" xfId="0" applyFont="1" applyFill="1" applyAlignment="1">
      <alignment vertical="center"/>
    </xf>
    <xf numFmtId="0" fontId="0" fillId="13" borderId="0" xfId="0" applyFill="1" applyAlignment="1"/>
    <xf numFmtId="0" fontId="9" fillId="14" borderId="0" xfId="0" applyFont="1" applyFill="1" applyAlignment="1">
      <alignment vertical="center"/>
    </xf>
    <xf numFmtId="0" fontId="0" fillId="14" borderId="0" xfId="0" applyFill="1" applyAlignment="1"/>
    <xf numFmtId="0" fontId="7" fillId="2" borderId="1" xfId="2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5" borderId="1" xfId="0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5" borderId="3" xfId="0" applyFont="1" applyFill="1" applyBorder="1" applyAlignment="1">
      <alignment vertical="center" wrapText="1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>
      <alignment vertical="center" wrapText="1"/>
    </xf>
  </cellXfs>
  <cellStyles count="4">
    <cellStyle name="Normal" xfId="0" builtinId="0"/>
    <cellStyle name="Normal 2" xfId="2"/>
    <cellStyle name="Pourcentage" xfId="1" builtinId="5"/>
    <cellStyle name="Pourcentag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800" b="1" i="0" baseline="0">
                <a:solidFill>
                  <a:schemeClr val="accent6">
                    <a:lumMod val="75000"/>
                  </a:schemeClr>
                </a:solidFill>
                <a:effectLst/>
              </a:rPr>
              <a:t>EVOLUTION DES SURFACES DE PRAIRIES PERMANENTES</a:t>
            </a:r>
            <a:endParaRPr lang="fr-FR" sz="1600">
              <a:solidFill>
                <a:schemeClr val="accent6">
                  <a:lumMod val="75000"/>
                </a:schemeClr>
              </a:solidFill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7.2181833667093964E-2"/>
          <c:y val="0.10140230904780817"/>
          <c:w val="0.90987229657418867"/>
          <c:h val="0.7231357209939282"/>
        </c:manualLayout>
      </c:layout>
      <c:lineChart>
        <c:grouping val="standard"/>
        <c:varyColors val="0"/>
        <c:ser>
          <c:idx val="0"/>
          <c:order val="0"/>
          <c:tx>
            <c:strRef>
              <c:f>'Bilan D008'!$C$39</c:f>
              <c:strCache>
                <c:ptCount val="1"/>
                <c:pt idx="0">
                  <c:v>Surfaces des prairies permanentes déclarées par campagne PAC</c:v>
                </c:pt>
              </c:strCache>
            </c:strRef>
          </c:tx>
          <c:spPr>
            <a:ln w="28575" cap="sq">
              <a:solidFill>
                <a:schemeClr val="accent1"/>
              </a:solidFill>
              <a:bevel/>
            </a:ln>
            <a:effectLst/>
          </c:spPr>
          <c:marker>
            <c:symbol val="none"/>
          </c:marker>
          <c:dLbls>
            <c:spPr>
              <a:solidFill>
                <a:schemeClr val="bg1"/>
              </a:solidFill>
              <a:ln cap="sq">
                <a:solidFill>
                  <a:schemeClr val="accent1"/>
                </a:solidFill>
                <a:beve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'Bilan D008'!$D$38:$H$38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'Bilan D008'!$D$39:$H$39</c:f>
              <c:numCache>
                <c:formatCode>#,##0</c:formatCode>
                <c:ptCount val="5"/>
                <c:pt idx="0">
                  <c:v>116678</c:v>
                </c:pt>
                <c:pt idx="1">
                  <c:v>115806</c:v>
                </c:pt>
                <c:pt idx="2">
                  <c:v>115145</c:v>
                </c:pt>
                <c:pt idx="3">
                  <c:v>114420</c:v>
                </c:pt>
                <c:pt idx="4">
                  <c:v>113569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B2-443F-AC5B-533465C20ED5}"/>
            </c:ext>
          </c:extLst>
        </c:ser>
        <c:ser>
          <c:idx val="1"/>
          <c:order val="1"/>
          <c:tx>
            <c:strRef>
              <c:f>'Bilan D008'!$C$40</c:f>
              <c:strCache>
                <c:ptCount val="1"/>
                <c:pt idx="0">
                  <c:v>Surfaces des prairies permanentes 2018, maintenues lors des campagne PAC suivantes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Pt>
            <c:idx val="4"/>
            <c:marker>
              <c:symbol val="none"/>
            </c:marker>
            <c:bubble3D val="0"/>
            <c:spPr>
              <a:ln w="28575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0-F7BB-4835-AB5A-6E382F04F22F}"/>
              </c:ext>
            </c:extLst>
          </c:dPt>
          <c:dLbls>
            <c:spPr>
              <a:solidFill>
                <a:schemeClr val="bg1"/>
              </a:solidFill>
              <a:ln cap="sq">
                <a:solidFill>
                  <a:schemeClr val="accent2"/>
                </a:solidFill>
                <a:beve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'Bilan D008'!$D$38:$H$38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'Bilan D008'!$D$40:$H$40</c:f>
              <c:numCache>
                <c:formatCode>#,##0</c:formatCode>
                <c:ptCount val="5"/>
                <c:pt idx="0">
                  <c:v>116678</c:v>
                </c:pt>
                <c:pt idx="1">
                  <c:v>115000</c:v>
                </c:pt>
                <c:pt idx="2">
                  <c:v>113843</c:v>
                </c:pt>
                <c:pt idx="3">
                  <c:v>112686</c:v>
                </c:pt>
                <c:pt idx="4">
                  <c:v>111425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B2-443F-AC5B-533465C20ED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1175806672"/>
        <c:axId val="1175810416"/>
      </c:lineChart>
      <c:catAx>
        <c:axId val="1175806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75810416"/>
        <c:crosses val="autoZero"/>
        <c:auto val="1"/>
        <c:lblAlgn val="ctr"/>
        <c:lblOffset val="100"/>
        <c:noMultiLvlLbl val="0"/>
      </c:catAx>
      <c:valAx>
        <c:axId val="1175810416"/>
        <c:scaling>
          <c:orientation val="minMax"/>
          <c:min val="11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75806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r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600" b="1">
                <a:solidFill>
                  <a:schemeClr val="accent6">
                    <a:lumMod val="75000"/>
                  </a:schemeClr>
                </a:solidFill>
              </a:rPr>
              <a:t>Perte des surfaces de prairies permanentes (en année N)</a:t>
            </a:r>
          </a:p>
        </c:rich>
      </c:tx>
      <c:layout>
        <c:manualLayout>
          <c:xMode val="edge"/>
          <c:yMode val="edge"/>
          <c:x val="0.1299487507195974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r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'Bilan D008'!$C$62</c:f>
              <c:strCache>
                <c:ptCount val="1"/>
                <c:pt idx="0">
                  <c:v>Evolution des PP entre Années N et (N+1)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'Bilan D008'!$D$61:$G$61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'Bilan D008'!$D$62:$G$62</c:f>
              <c:numCache>
                <c:formatCode>General</c:formatCode>
                <c:ptCount val="4"/>
                <c:pt idx="0">
                  <c:v>-872</c:v>
                </c:pt>
                <c:pt idx="1">
                  <c:v>-661</c:v>
                </c:pt>
                <c:pt idx="2">
                  <c:v>-725</c:v>
                </c:pt>
                <c:pt idx="3">
                  <c:v>-851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49-4B6E-AB45-D3F2567DC41C}"/>
            </c:ext>
          </c:extLst>
        </c:ser>
        <c:ser>
          <c:idx val="1"/>
          <c:order val="1"/>
          <c:tx>
            <c:strRef>
              <c:f>'Bilan D008'!$C$63</c:f>
              <c:strCache>
                <c:ptCount val="1"/>
                <c:pt idx="0">
                  <c:v>Evolution des PP 2018 entre 2018 et années 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'Bilan D008'!$D$61:$G$61</c:f>
              <c:numCache>
                <c:formatCode>General</c:formatCode>
                <c:ptCount val="4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'Bilan D008'!$D$63:$G$63</c:f>
              <c:numCache>
                <c:formatCode>#,##0</c:formatCode>
                <c:ptCount val="4"/>
                <c:pt idx="0">
                  <c:v>-1678</c:v>
                </c:pt>
                <c:pt idx="1">
                  <c:v>-1157</c:v>
                </c:pt>
                <c:pt idx="2">
                  <c:v>-1157</c:v>
                </c:pt>
                <c:pt idx="3">
                  <c:v>-1261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49-4B6E-AB45-D3F2567DC41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227518240"/>
        <c:axId val="1227520320"/>
      </c:barChart>
      <c:catAx>
        <c:axId val="122751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27520320"/>
        <c:crosses val="autoZero"/>
        <c:auto val="1"/>
        <c:lblAlgn val="ctr"/>
        <c:lblOffset val="0"/>
        <c:noMultiLvlLbl val="0"/>
      </c:catAx>
      <c:valAx>
        <c:axId val="1227520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27518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Prairies permanentes perdues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'PP 2018 perdues'!$C$26</c:f>
              <c:strCache>
                <c:ptCount val="1"/>
                <c:pt idx="0">
                  <c:v>2019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'PP 2018 perdues'!$B$27:$B$32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JACHERE (de + 6ans)</c:v>
                </c:pt>
                <c:pt idx="5">
                  <c:v>PP RETOURNEES (terre arable)</c:v>
                </c:pt>
              </c:strCache>
            </c:strRef>
          </c:cat>
          <c:val>
            <c:numRef>
              <c:f>'PP 2018 perdues'!$C$27:$C$32</c:f>
              <c:numCache>
                <c:formatCode>#,##0</c:formatCode>
                <c:ptCount val="6"/>
                <c:pt idx="0">
                  <c:v>528</c:v>
                </c:pt>
                <c:pt idx="1">
                  <c:v>8.06</c:v>
                </c:pt>
                <c:pt idx="2">
                  <c:v>59.29</c:v>
                </c:pt>
                <c:pt idx="3">
                  <c:v>20.66</c:v>
                </c:pt>
                <c:pt idx="4">
                  <c:v>0.1</c:v>
                </c:pt>
                <c:pt idx="5">
                  <c:v>1061.56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B0-4419-8ACE-211929433078}"/>
            </c:ext>
          </c:extLst>
        </c:ser>
        <c:ser>
          <c:idx val="1"/>
          <c:order val="1"/>
          <c:tx>
            <c:strRef>
              <c:f>'PP 2018 perdues'!$D$26</c:f>
              <c:strCache>
                <c:ptCount val="1"/>
                <c:pt idx="0">
                  <c:v>2020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'PP 2018 perdues'!$B$27:$B$32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JACHERE (de + 6ans)</c:v>
                </c:pt>
                <c:pt idx="5">
                  <c:v>PP RETOURNEES (terre arable)</c:v>
                </c:pt>
              </c:strCache>
            </c:strRef>
          </c:cat>
          <c:val>
            <c:numRef>
              <c:f>'PP 2018 perdues'!$D$27:$D$32</c:f>
              <c:numCache>
                <c:formatCode>#,##0</c:formatCode>
                <c:ptCount val="6"/>
                <c:pt idx="0">
                  <c:v>522.99</c:v>
                </c:pt>
                <c:pt idx="1">
                  <c:v>6.81</c:v>
                </c:pt>
                <c:pt idx="2">
                  <c:v>50.43</c:v>
                </c:pt>
                <c:pt idx="3">
                  <c:v>0.26</c:v>
                </c:pt>
                <c:pt idx="4">
                  <c:v>0</c:v>
                </c:pt>
                <c:pt idx="5">
                  <c:v>752.85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B0-4419-8ACE-211929433078}"/>
            </c:ext>
          </c:extLst>
        </c:ser>
        <c:ser>
          <c:idx val="2"/>
          <c:order val="2"/>
          <c:tx>
            <c:strRef>
              <c:f>'PP 2018 perdues'!$E$26</c:f>
              <c:strCache>
                <c:ptCount val="1"/>
                <c:pt idx="0">
                  <c:v>2021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'PP 2018 perdues'!$B$27:$B$32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JACHERE (de + 6ans)</c:v>
                </c:pt>
                <c:pt idx="5">
                  <c:v>PP RETOURNEES (terre arable)</c:v>
                </c:pt>
              </c:strCache>
            </c:strRef>
          </c:cat>
          <c:val>
            <c:numRef>
              <c:f>'PP 2018 perdues'!$E$27:$E$32</c:f>
              <c:numCache>
                <c:formatCode>#,##0</c:formatCode>
                <c:ptCount val="6"/>
                <c:pt idx="0">
                  <c:v>433.37</c:v>
                </c:pt>
                <c:pt idx="1">
                  <c:v>9.61</c:v>
                </c:pt>
                <c:pt idx="2">
                  <c:v>44.22</c:v>
                </c:pt>
                <c:pt idx="3">
                  <c:v>0.39</c:v>
                </c:pt>
                <c:pt idx="4">
                  <c:v>0</c:v>
                </c:pt>
                <c:pt idx="5">
                  <c:v>895.52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B0-4419-8ACE-211929433078}"/>
            </c:ext>
          </c:extLst>
        </c:ser>
        <c:ser>
          <c:idx val="3"/>
          <c:order val="3"/>
          <c:tx>
            <c:strRef>
              <c:f>'PP 2018 perdues'!$F$26</c:f>
              <c:strCache>
                <c:ptCount val="1"/>
                <c:pt idx="0">
                  <c:v>2022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'PP 2018 perdues'!$B$27:$B$32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JACHERE (de + 6ans)</c:v>
                </c:pt>
                <c:pt idx="5">
                  <c:v>PP RETOURNEES (terre arable)</c:v>
                </c:pt>
              </c:strCache>
            </c:strRef>
          </c:cat>
          <c:val>
            <c:numRef>
              <c:f>'PP 2018 perdues'!$F$27:$F$32</c:f>
              <c:numCache>
                <c:formatCode>#,##0</c:formatCode>
                <c:ptCount val="6"/>
                <c:pt idx="0">
                  <c:v>527.5</c:v>
                </c:pt>
                <c:pt idx="1">
                  <c:v>15.42</c:v>
                </c:pt>
                <c:pt idx="2">
                  <c:v>48.54</c:v>
                </c:pt>
                <c:pt idx="3">
                  <c:v>0.13</c:v>
                </c:pt>
                <c:pt idx="4">
                  <c:v>0</c:v>
                </c:pt>
                <c:pt idx="5">
                  <c:v>818.53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0B0-4419-8ACE-21192943307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75812080"/>
        <c:axId val="1175812496"/>
      </c:barChart>
      <c:catAx>
        <c:axId val="11758120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75812496"/>
        <c:crosses val="autoZero"/>
        <c:auto val="1"/>
        <c:lblAlgn val="ctr"/>
        <c:lblOffset val="100"/>
        <c:noMultiLvlLbl val="0"/>
      </c:catAx>
      <c:valAx>
        <c:axId val="1175812496"/>
        <c:scaling>
          <c:orientation val="minMax"/>
          <c:max val="1100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75812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Prairies permanentes</a:t>
            </a:r>
            <a:r>
              <a:rPr lang="fr-FR" baseline="0"/>
              <a:t> 2018 retournées (devenues terre arable)</a:t>
            </a:r>
            <a:endParaRPr lang="fr-F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'PP 2018 perdues'!$C$65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4">
                <a:tint val="58000"/>
              </a:schemeClr>
            </a:solidFill>
            <a:ln>
              <a:noFill/>
            </a:ln>
            <a:effectLst/>
          </c:spPr>
          <c:invertIfNegative val="0"/>
          <c:cat>
            <c:strRef>
              <c:f>'PP 2018 perdues'!$B$66:$B$75</c:f>
              <c:strCache>
                <c:ptCount val="10"/>
                <c:pt idx="0">
                  <c:v>PRAIRIE TEMPORAIRE</c:v>
                </c:pt>
                <c:pt idx="1">
                  <c:v>FOURRAGE</c:v>
                </c:pt>
                <c:pt idx="2">
                  <c:v>PRAIRIES ARTIFICIELLES</c:v>
                </c:pt>
                <c:pt idx="3">
                  <c:v>CEREALES</c:v>
                </c:pt>
                <c:pt idx="4">
                  <c:v>OLEAGINEUX</c:v>
                </c:pt>
                <c:pt idx="5">
                  <c:v>PROTEAGINEUX</c:v>
                </c:pt>
                <c:pt idx="6">
                  <c:v>PPAM FRUIT LEGUME</c:v>
                </c:pt>
                <c:pt idx="7">
                  <c:v>FIBRES</c:v>
                </c:pt>
                <c:pt idx="8">
                  <c:v>VERGER</c:v>
                </c:pt>
                <c:pt idx="9">
                  <c:v>VIGNE</c:v>
                </c:pt>
              </c:strCache>
            </c:strRef>
          </c:cat>
          <c:val>
            <c:numRef>
              <c:f>'PP 2018 perdues'!$C$66:$C$75</c:f>
              <c:numCache>
                <c:formatCode>General</c:formatCode>
                <c:ptCount val="10"/>
                <c:pt idx="0">
                  <c:v>20.66</c:v>
                </c:pt>
                <c:pt idx="1">
                  <c:v>310.88</c:v>
                </c:pt>
                <c:pt idx="2">
                  <c:v>79.45</c:v>
                </c:pt>
                <c:pt idx="3">
                  <c:v>633.69000000000005</c:v>
                </c:pt>
                <c:pt idx="4">
                  <c:v>8.4700000000000006</c:v>
                </c:pt>
                <c:pt idx="5">
                  <c:v>3.97</c:v>
                </c:pt>
                <c:pt idx="6">
                  <c:v>4.51</c:v>
                </c:pt>
                <c:pt idx="7">
                  <c:v>14.91</c:v>
                </c:pt>
                <c:pt idx="8">
                  <c:v>5.68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51-47C3-9CDA-6567F373777C}"/>
            </c:ext>
          </c:extLst>
        </c:ser>
        <c:ser>
          <c:idx val="1"/>
          <c:order val="1"/>
          <c:tx>
            <c:strRef>
              <c:f>'PP 2018 perdues'!$D$65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4">
                <a:tint val="86000"/>
              </a:schemeClr>
            </a:solidFill>
            <a:ln>
              <a:noFill/>
            </a:ln>
            <a:effectLst/>
          </c:spPr>
          <c:invertIfNegative val="0"/>
          <c:cat>
            <c:strRef>
              <c:f>'PP 2018 perdues'!$B$66:$B$75</c:f>
              <c:strCache>
                <c:ptCount val="10"/>
                <c:pt idx="0">
                  <c:v>PRAIRIE TEMPORAIRE</c:v>
                </c:pt>
                <c:pt idx="1">
                  <c:v>FOURRAGE</c:v>
                </c:pt>
                <c:pt idx="2">
                  <c:v>PRAIRIES ARTIFICIELLES</c:v>
                </c:pt>
                <c:pt idx="3">
                  <c:v>CEREALES</c:v>
                </c:pt>
                <c:pt idx="4">
                  <c:v>OLEAGINEUX</c:v>
                </c:pt>
                <c:pt idx="5">
                  <c:v>PROTEAGINEUX</c:v>
                </c:pt>
                <c:pt idx="6">
                  <c:v>PPAM FRUIT LEGUME</c:v>
                </c:pt>
                <c:pt idx="7">
                  <c:v>FIBRES</c:v>
                </c:pt>
                <c:pt idx="8">
                  <c:v>VERGER</c:v>
                </c:pt>
                <c:pt idx="9">
                  <c:v>VIGNE</c:v>
                </c:pt>
              </c:strCache>
            </c:strRef>
          </c:cat>
          <c:val>
            <c:numRef>
              <c:f>'PP 2018 perdues'!$D$66:$D$75</c:f>
              <c:numCache>
                <c:formatCode>General</c:formatCode>
                <c:ptCount val="10"/>
                <c:pt idx="0">
                  <c:v>0.26</c:v>
                </c:pt>
                <c:pt idx="1">
                  <c:v>320.76</c:v>
                </c:pt>
                <c:pt idx="2">
                  <c:v>24.95</c:v>
                </c:pt>
                <c:pt idx="3">
                  <c:v>372.53</c:v>
                </c:pt>
                <c:pt idx="4">
                  <c:v>10.02</c:v>
                </c:pt>
                <c:pt idx="5">
                  <c:v>7.71</c:v>
                </c:pt>
                <c:pt idx="6">
                  <c:v>5.35</c:v>
                </c:pt>
                <c:pt idx="7">
                  <c:v>4.51</c:v>
                </c:pt>
                <c:pt idx="8">
                  <c:v>7.01</c:v>
                </c:pt>
                <c:pt idx="9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51-47C3-9CDA-6567F373777C}"/>
            </c:ext>
          </c:extLst>
        </c:ser>
        <c:ser>
          <c:idx val="2"/>
          <c:order val="2"/>
          <c:tx>
            <c:strRef>
              <c:f>'PP 2018 perdues'!$E$65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4">
                <a:shade val="86000"/>
              </a:schemeClr>
            </a:solidFill>
            <a:ln>
              <a:noFill/>
            </a:ln>
            <a:effectLst/>
          </c:spPr>
          <c:invertIfNegative val="0"/>
          <c:cat>
            <c:strRef>
              <c:f>'PP 2018 perdues'!$B$66:$B$75</c:f>
              <c:strCache>
                <c:ptCount val="10"/>
                <c:pt idx="0">
                  <c:v>PRAIRIE TEMPORAIRE</c:v>
                </c:pt>
                <c:pt idx="1">
                  <c:v>FOURRAGE</c:v>
                </c:pt>
                <c:pt idx="2">
                  <c:v>PRAIRIES ARTIFICIELLES</c:v>
                </c:pt>
                <c:pt idx="3">
                  <c:v>CEREALES</c:v>
                </c:pt>
                <c:pt idx="4">
                  <c:v>OLEAGINEUX</c:v>
                </c:pt>
                <c:pt idx="5">
                  <c:v>PROTEAGINEUX</c:v>
                </c:pt>
                <c:pt idx="6">
                  <c:v>PPAM FRUIT LEGUME</c:v>
                </c:pt>
                <c:pt idx="7">
                  <c:v>FIBRES</c:v>
                </c:pt>
                <c:pt idx="8">
                  <c:v>VERGER</c:v>
                </c:pt>
                <c:pt idx="9">
                  <c:v>VIGNE</c:v>
                </c:pt>
              </c:strCache>
            </c:strRef>
          </c:cat>
          <c:val>
            <c:numRef>
              <c:f>'PP 2018 perdues'!$E$66:$E$75</c:f>
              <c:numCache>
                <c:formatCode>General</c:formatCode>
                <c:ptCount val="10"/>
                <c:pt idx="0">
                  <c:v>0.39</c:v>
                </c:pt>
                <c:pt idx="1">
                  <c:v>320.79000000000002</c:v>
                </c:pt>
                <c:pt idx="2">
                  <c:v>32.69</c:v>
                </c:pt>
                <c:pt idx="3">
                  <c:v>511.48</c:v>
                </c:pt>
                <c:pt idx="4">
                  <c:v>19.600000000000001</c:v>
                </c:pt>
                <c:pt idx="5">
                  <c:v>8.34</c:v>
                </c:pt>
                <c:pt idx="6">
                  <c:v>1.53</c:v>
                </c:pt>
                <c:pt idx="7">
                  <c:v>0.94</c:v>
                </c:pt>
                <c:pt idx="8">
                  <c:v>0.14000000000000001</c:v>
                </c:pt>
                <c:pt idx="9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51-47C3-9CDA-6567F373777C}"/>
            </c:ext>
          </c:extLst>
        </c:ser>
        <c:ser>
          <c:idx val="3"/>
          <c:order val="3"/>
          <c:tx>
            <c:strRef>
              <c:f>'PP 2018 perdues'!$F$65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4">
                <a:shade val="58000"/>
              </a:schemeClr>
            </a:solidFill>
            <a:ln>
              <a:noFill/>
            </a:ln>
            <a:effectLst/>
          </c:spPr>
          <c:invertIfNegative val="0"/>
          <c:cat>
            <c:strRef>
              <c:f>'PP 2018 perdues'!$B$66:$B$75</c:f>
              <c:strCache>
                <c:ptCount val="10"/>
                <c:pt idx="0">
                  <c:v>PRAIRIE TEMPORAIRE</c:v>
                </c:pt>
                <c:pt idx="1">
                  <c:v>FOURRAGE</c:v>
                </c:pt>
                <c:pt idx="2">
                  <c:v>PRAIRIES ARTIFICIELLES</c:v>
                </c:pt>
                <c:pt idx="3">
                  <c:v>CEREALES</c:v>
                </c:pt>
                <c:pt idx="4">
                  <c:v>OLEAGINEUX</c:v>
                </c:pt>
                <c:pt idx="5">
                  <c:v>PROTEAGINEUX</c:v>
                </c:pt>
                <c:pt idx="6">
                  <c:v>PPAM FRUIT LEGUME</c:v>
                </c:pt>
                <c:pt idx="7">
                  <c:v>FIBRES</c:v>
                </c:pt>
                <c:pt idx="8">
                  <c:v>VERGER</c:v>
                </c:pt>
                <c:pt idx="9">
                  <c:v>VIGNE</c:v>
                </c:pt>
              </c:strCache>
            </c:strRef>
          </c:cat>
          <c:val>
            <c:numRef>
              <c:f>'PP 2018 perdues'!$F$66:$F$75</c:f>
              <c:numCache>
                <c:formatCode>General</c:formatCode>
                <c:ptCount val="10"/>
                <c:pt idx="0">
                  <c:v>0.13</c:v>
                </c:pt>
                <c:pt idx="1">
                  <c:v>253.21</c:v>
                </c:pt>
                <c:pt idx="2">
                  <c:v>41.93</c:v>
                </c:pt>
                <c:pt idx="3">
                  <c:v>483.96</c:v>
                </c:pt>
                <c:pt idx="4">
                  <c:v>31.21</c:v>
                </c:pt>
                <c:pt idx="5">
                  <c:v>0.61</c:v>
                </c:pt>
                <c:pt idx="6">
                  <c:v>0.19</c:v>
                </c:pt>
                <c:pt idx="7">
                  <c:v>7.37</c:v>
                </c:pt>
                <c:pt idx="8">
                  <c:v>0</c:v>
                </c:pt>
                <c:pt idx="9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51-47C3-9CDA-6567F37377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47131328"/>
        <c:axId val="1947130080"/>
      </c:barChart>
      <c:catAx>
        <c:axId val="194713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47130080"/>
        <c:crosses val="autoZero"/>
        <c:auto val="1"/>
        <c:lblAlgn val="ctr"/>
        <c:lblOffset val="100"/>
        <c:noMultiLvlLbl val="0"/>
      </c:catAx>
      <c:valAx>
        <c:axId val="1947130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47131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Prairies</a:t>
            </a:r>
            <a:r>
              <a:rPr lang="fr-FR" baseline="0"/>
              <a:t> permanentes apparues après 2018</a:t>
            </a:r>
            <a:endParaRPr lang="fr-F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'PP apparues post 2018'!$C$26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'PP apparues post 2018'!$B$27:$B$32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JACHERE (de + 6ans)</c:v>
                </c:pt>
                <c:pt idx="5">
                  <c:v>AUTRES TERRES ARABLES</c:v>
                </c:pt>
              </c:strCache>
            </c:strRef>
          </c:cat>
          <c:val>
            <c:numRef>
              <c:f>'PP apparues post 2018'!$C$27:$C$32</c:f>
              <c:numCache>
                <c:formatCode>#,##0</c:formatCode>
                <c:ptCount val="6"/>
                <c:pt idx="0">
                  <c:v>545.67999999999995</c:v>
                </c:pt>
                <c:pt idx="1">
                  <c:v>1.77</c:v>
                </c:pt>
                <c:pt idx="2">
                  <c:v>66.3</c:v>
                </c:pt>
                <c:pt idx="3">
                  <c:v>143.54</c:v>
                </c:pt>
                <c:pt idx="4">
                  <c:v>37.83</c:v>
                </c:pt>
                <c:pt idx="5">
                  <c:v>10.95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10-4F5D-9D1C-4F0CA51DD265}"/>
            </c:ext>
          </c:extLst>
        </c:ser>
        <c:ser>
          <c:idx val="1"/>
          <c:order val="1"/>
          <c:tx>
            <c:strRef>
              <c:f>'PP apparues post 2018'!$D$26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'PP apparues post 2018'!$B$27:$B$32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JACHERE (de + 6ans)</c:v>
                </c:pt>
                <c:pt idx="5">
                  <c:v>AUTRES TERRES ARABLES</c:v>
                </c:pt>
              </c:strCache>
            </c:strRef>
          </c:cat>
          <c:val>
            <c:numRef>
              <c:f>'PP apparues post 2018'!$D$27:$D$32</c:f>
              <c:numCache>
                <c:formatCode>#,##0</c:formatCode>
                <c:ptCount val="6"/>
                <c:pt idx="0">
                  <c:v>435.36</c:v>
                </c:pt>
                <c:pt idx="1">
                  <c:v>1.82</c:v>
                </c:pt>
                <c:pt idx="2">
                  <c:v>36.49</c:v>
                </c:pt>
                <c:pt idx="3">
                  <c:v>239.37</c:v>
                </c:pt>
                <c:pt idx="4">
                  <c:v>13.28</c:v>
                </c:pt>
                <c:pt idx="5">
                  <c:v>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10-4F5D-9D1C-4F0CA51DD265}"/>
            </c:ext>
          </c:extLst>
        </c:ser>
        <c:ser>
          <c:idx val="2"/>
          <c:order val="2"/>
          <c:tx>
            <c:strRef>
              <c:f>'PP apparues post 2018'!$E$26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'PP apparues post 2018'!$B$27:$B$32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JACHERE (de + 6ans)</c:v>
                </c:pt>
                <c:pt idx="5">
                  <c:v>AUTRES TERRES ARABLES</c:v>
                </c:pt>
              </c:strCache>
            </c:strRef>
          </c:cat>
          <c:val>
            <c:numRef>
              <c:f>'PP apparues post 2018'!$E$27:$E$32</c:f>
              <c:numCache>
                <c:formatCode>#,##0</c:formatCode>
                <c:ptCount val="6"/>
                <c:pt idx="0">
                  <c:v>466.98</c:v>
                </c:pt>
                <c:pt idx="1">
                  <c:v>0.23</c:v>
                </c:pt>
                <c:pt idx="2">
                  <c:v>44.84</c:v>
                </c:pt>
                <c:pt idx="3">
                  <c:v>222.35</c:v>
                </c:pt>
                <c:pt idx="4">
                  <c:v>22.8</c:v>
                </c:pt>
                <c:pt idx="5">
                  <c:v>5.05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10-4F5D-9D1C-4F0CA51DD265}"/>
            </c:ext>
          </c:extLst>
        </c:ser>
        <c:ser>
          <c:idx val="3"/>
          <c:order val="3"/>
          <c:tx>
            <c:strRef>
              <c:f>'PP apparues post 2018'!$F$26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'PP apparues post 2018'!$B$27:$B$32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 TEMPORAIRE</c:v>
                </c:pt>
                <c:pt idx="4">
                  <c:v>JACHERE (de + 6ans)</c:v>
                </c:pt>
                <c:pt idx="5">
                  <c:v>AUTRES TERRES ARABLES</c:v>
                </c:pt>
              </c:strCache>
            </c:strRef>
          </c:cat>
          <c:val>
            <c:numRef>
              <c:f>'PP apparues post 2018'!$F$27:$F$32</c:f>
              <c:numCache>
                <c:formatCode>#,##0</c:formatCode>
                <c:ptCount val="6"/>
                <c:pt idx="0">
                  <c:v>299.04000000000002</c:v>
                </c:pt>
                <c:pt idx="1">
                  <c:v>0.61</c:v>
                </c:pt>
                <c:pt idx="2">
                  <c:v>31.66</c:v>
                </c:pt>
                <c:pt idx="3">
                  <c:v>318.17</c:v>
                </c:pt>
                <c:pt idx="4">
                  <c:v>7.06</c:v>
                </c:pt>
                <c:pt idx="5">
                  <c:v>2.46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210-4F5D-9D1C-4F0CA51DD2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3759792"/>
        <c:axId val="1243756048"/>
      </c:barChart>
      <c:catAx>
        <c:axId val="12437597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43756048"/>
        <c:crosses val="autoZero"/>
        <c:auto val="1"/>
        <c:lblAlgn val="ctr"/>
        <c:lblOffset val="100"/>
        <c:noMultiLvlLbl val="0"/>
      </c:catAx>
      <c:valAx>
        <c:axId val="1243756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43759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'PP apparues post 2018'!$C$67</c:f>
              <c:strCache>
                <c:ptCount val="1"/>
                <c:pt idx="0">
                  <c:v>PP apparues après 2018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E876-407E-A542-3D9135CE2C8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E876-407E-A542-3D9135CE2C8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E876-407E-A542-3D9135CE2C8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E876-407E-A542-3D9135CE2C8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E876-407E-A542-3D9135CE2C8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6-E876-407E-A542-3D9135CE2C8E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E876-407E-A542-3D9135CE2C8E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2-E876-407E-A542-3D9135CE2C8E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E876-407E-A542-3D9135CE2C8E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E876-407E-A542-3D9135CE2C8E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E876-407E-A542-3D9135CE2C8E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6-E876-407E-A542-3D9135CE2C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spc="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'PP apparues post 2018'!$B$68:$B$73</c:f>
              <c:strCache>
                <c:ptCount val="6"/>
                <c:pt idx="0">
                  <c:v>PARCELLES NON DECLAREES</c:v>
                </c:pt>
                <c:pt idx="1">
                  <c:v>BORDURE, TAMPON</c:v>
                </c:pt>
                <c:pt idx="2">
                  <c:v>NON AGRICOLE</c:v>
                </c:pt>
                <c:pt idx="3">
                  <c:v>PRAIRIES TEMPORAIRES</c:v>
                </c:pt>
                <c:pt idx="4">
                  <c:v>J6S</c:v>
                </c:pt>
                <c:pt idx="5">
                  <c:v>TERRE ARABLE</c:v>
                </c:pt>
              </c:strCache>
            </c:strRef>
          </c:cat>
          <c:val>
            <c:numRef>
              <c:f>'PP apparues post 2018'!$C$68:$C$73</c:f>
              <c:numCache>
                <c:formatCode>General</c:formatCode>
                <c:ptCount val="6"/>
                <c:pt idx="0">
                  <c:v>1747.06</c:v>
                </c:pt>
                <c:pt idx="1">
                  <c:v>4.43</c:v>
                </c:pt>
                <c:pt idx="2">
                  <c:v>179.29</c:v>
                </c:pt>
                <c:pt idx="3">
                  <c:v>923.33999999999992</c:v>
                </c:pt>
                <c:pt idx="4">
                  <c:v>80.97</c:v>
                </c:pt>
                <c:pt idx="5">
                  <c:v>21.32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76-407E-A542-3D9135CE2C8E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4">
  <a:schemeClr val="accent4"/>
</cs:colorStyle>
</file>

<file path=xl/charts/colors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0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-1</xdr:rowOff>
    </xdr:from>
    <xdr:to>
      <xdr:col>10</xdr:col>
      <xdr:colOff>0</xdr:colOff>
      <xdr:row>50</xdr:row>
      <xdr:rowOff>27213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51</xdr:row>
      <xdr:rowOff>13605</xdr:rowOff>
    </xdr:from>
    <xdr:to>
      <xdr:col>9</xdr:col>
      <xdr:colOff>1385455</xdr:colOff>
      <xdr:row>80</xdr:row>
      <xdr:rowOff>27212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189127</xdr:rowOff>
    </xdr:from>
    <xdr:to>
      <xdr:col>9</xdr:col>
      <xdr:colOff>0</xdr:colOff>
      <xdr:row>34</xdr:row>
      <xdr:rowOff>168088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12325</xdr:rowOff>
    </xdr:from>
    <xdr:to>
      <xdr:col>9</xdr:col>
      <xdr:colOff>0</xdr:colOff>
      <xdr:row>80</xdr:row>
      <xdr:rowOff>179294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190499</xdr:rowOff>
    </xdr:from>
    <xdr:to>
      <xdr:col>9</xdr:col>
      <xdr:colOff>0</xdr:colOff>
      <xdr:row>34</xdr:row>
      <xdr:rowOff>120862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1126190</xdr:colOff>
      <xdr:row>62</xdr:row>
      <xdr:rowOff>158001</xdr:rowOff>
    </xdr:from>
    <xdr:to>
      <xdr:col>9</xdr:col>
      <xdr:colOff>0</xdr:colOff>
      <xdr:row>90</xdr:row>
      <xdr:rowOff>33616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B14" sqref="B14"/>
    </sheetView>
  </sheetViews>
  <sheetFormatPr baseColWidth="10" defaultRowHeight="15" x14ac:dyDescent="0.25"/>
  <cols>
    <col min="2" max="2" width="90.7109375" style="85" customWidth="1"/>
    <col min="3" max="3" width="52.5703125" customWidth="1"/>
  </cols>
  <sheetData>
    <row r="1" spans="1:3" x14ac:dyDescent="0.25">
      <c r="A1" s="84" t="s">
        <v>66</v>
      </c>
      <c r="B1" s="85" t="s">
        <v>67</v>
      </c>
      <c r="C1" t="s">
        <v>68</v>
      </c>
    </row>
    <row r="3" spans="1:3" ht="135" x14ac:dyDescent="0.25">
      <c r="A3" s="86" t="s">
        <v>69</v>
      </c>
      <c r="B3" s="85" t="s">
        <v>70</v>
      </c>
      <c r="C3" s="87" t="s">
        <v>71</v>
      </c>
    </row>
    <row r="4" spans="1:3" ht="75" x14ac:dyDescent="0.25">
      <c r="A4" s="86" t="s">
        <v>72</v>
      </c>
      <c r="B4" s="85" t="s">
        <v>73</v>
      </c>
      <c r="C4" s="88" t="s">
        <v>74</v>
      </c>
    </row>
    <row r="6" spans="1:3" x14ac:dyDescent="0.25">
      <c r="A6" s="84" t="s">
        <v>75</v>
      </c>
      <c r="B6" s="85" t="s">
        <v>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tabSelected="1" zoomScale="55" zoomScaleNormal="55" workbookViewId="0">
      <selection activeCell="M15" sqref="M15"/>
    </sheetView>
  </sheetViews>
  <sheetFormatPr baseColWidth="10" defaultRowHeight="15" x14ac:dyDescent="0.25"/>
  <cols>
    <col min="1" max="1" width="19.42578125" customWidth="1"/>
    <col min="2" max="2" width="54.5703125" customWidth="1"/>
    <col min="3" max="3" width="18.42578125" customWidth="1"/>
    <col min="9" max="10" width="21.140625" customWidth="1"/>
  </cols>
  <sheetData>
    <row r="1" spans="1:10" ht="38.25" customHeight="1" x14ac:dyDescent="0.25">
      <c r="A1" s="50" t="s">
        <v>33</v>
      </c>
      <c r="B1" s="51" t="s">
        <v>34</v>
      </c>
      <c r="C1" s="37"/>
    </row>
    <row r="2" spans="1:10" ht="38.25" customHeight="1" x14ac:dyDescent="0.25"/>
    <row r="3" spans="1:10" ht="26.25" customHeight="1" x14ac:dyDescent="0.25">
      <c r="A3" s="42" t="s">
        <v>29</v>
      </c>
      <c r="B3" s="90" t="s">
        <v>32</v>
      </c>
      <c r="C3" s="90"/>
      <c r="D3" s="91"/>
      <c r="E3" s="91"/>
      <c r="F3" s="91"/>
      <c r="G3" s="91"/>
      <c r="H3" s="91"/>
      <c r="I3" s="91"/>
      <c r="J3" s="91"/>
    </row>
    <row r="4" spans="1:10" ht="26.25" customHeight="1" x14ac:dyDescent="0.35">
      <c r="A4" s="43"/>
    </row>
    <row r="5" spans="1:10" ht="21" x14ac:dyDescent="0.35">
      <c r="A5" s="43"/>
      <c r="B5" s="44" t="s">
        <v>29</v>
      </c>
      <c r="C5" s="45" t="s">
        <v>35</v>
      </c>
      <c r="D5" s="46">
        <v>2018</v>
      </c>
      <c r="E5" s="46">
        <v>2019</v>
      </c>
      <c r="F5" s="46">
        <v>2020</v>
      </c>
      <c r="G5" s="46">
        <v>2021</v>
      </c>
      <c r="H5" s="46">
        <v>2022</v>
      </c>
      <c r="I5" s="20" t="s">
        <v>17</v>
      </c>
      <c r="J5" s="20" t="s">
        <v>18</v>
      </c>
    </row>
    <row r="6" spans="1:10" ht="30" x14ac:dyDescent="0.35">
      <c r="A6" s="43"/>
      <c r="B6" s="38" t="s">
        <v>31</v>
      </c>
      <c r="C6" s="6" t="s">
        <v>14</v>
      </c>
      <c r="D6" s="52">
        <v>116678</v>
      </c>
      <c r="E6" s="52">
        <v>115806</v>
      </c>
      <c r="F6" s="52">
        <v>115145</v>
      </c>
      <c r="G6" s="52">
        <v>114420</v>
      </c>
      <c r="H6" s="52">
        <v>113569</v>
      </c>
      <c r="I6" s="21">
        <f>H6+I7</f>
        <v>112791.75</v>
      </c>
      <c r="J6" s="21">
        <f>I6+J7</f>
        <v>112014.5</v>
      </c>
    </row>
    <row r="7" spans="1:10" ht="38.25" x14ac:dyDescent="0.35">
      <c r="A7" s="43"/>
      <c r="B7" s="39" t="s">
        <v>40</v>
      </c>
      <c r="C7" s="6" t="s">
        <v>14</v>
      </c>
      <c r="D7" s="3"/>
      <c r="E7" s="3">
        <f>E6-D6</f>
        <v>-872</v>
      </c>
      <c r="F7" s="3">
        <f>F6-E6</f>
        <v>-661</v>
      </c>
      <c r="G7" s="3">
        <f>G6-F6</f>
        <v>-725</v>
      </c>
      <c r="H7" s="3">
        <f>H6-G6</f>
        <v>-851</v>
      </c>
      <c r="I7" s="21">
        <f>AVERAGE(E7:H7)</f>
        <v>-777.25</v>
      </c>
      <c r="J7" s="21">
        <f>AVERAGE(E7:I7)</f>
        <v>-777.25</v>
      </c>
    </row>
    <row r="8" spans="1:10" ht="45" x14ac:dyDescent="0.35">
      <c r="A8" s="43"/>
      <c r="B8" s="41" t="s">
        <v>39</v>
      </c>
      <c r="C8" s="6" t="s">
        <v>15</v>
      </c>
      <c r="D8" s="3"/>
      <c r="E8" s="4">
        <f t="shared" ref="E8:J8" si="0">E7/D6</f>
        <v>-7.4735597113423265E-3</v>
      </c>
      <c r="F8" s="4">
        <f t="shared" si="0"/>
        <v>-5.7078217018116505E-3</v>
      </c>
      <c r="G8" s="4">
        <f t="shared" si="0"/>
        <v>-6.2964088757653395E-3</v>
      </c>
      <c r="H8" s="4">
        <f t="shared" si="0"/>
        <v>-7.4375109246635207E-3</v>
      </c>
      <c r="I8" s="22">
        <f t="shared" si="0"/>
        <v>-6.843857038452395E-3</v>
      </c>
      <c r="J8" s="22">
        <f t="shared" si="0"/>
        <v>-6.8910181817375829E-3</v>
      </c>
    </row>
    <row r="9" spans="1:10" ht="46.5" x14ac:dyDescent="0.35">
      <c r="A9" s="43"/>
      <c r="B9" s="40" t="s">
        <v>37</v>
      </c>
      <c r="C9" s="6" t="s">
        <v>14</v>
      </c>
      <c r="D9" s="3"/>
      <c r="E9" s="3">
        <f>E6-$D$6</f>
        <v>-872</v>
      </c>
      <c r="F9" s="3">
        <f>F6-$D$6</f>
        <v>-1533</v>
      </c>
      <c r="G9" s="3">
        <f>G6-$D$6</f>
        <v>-2258</v>
      </c>
      <c r="H9" s="3">
        <f>H6-$D$6</f>
        <v>-3109</v>
      </c>
      <c r="I9" s="21">
        <f>I6-$D$15</f>
        <v>-3886.25</v>
      </c>
      <c r="J9" s="21">
        <f>J6-$D$15</f>
        <v>-4663.5</v>
      </c>
    </row>
    <row r="10" spans="1:10" ht="45" x14ac:dyDescent="0.35">
      <c r="A10" s="43"/>
      <c r="B10" s="41" t="s">
        <v>38</v>
      </c>
      <c r="C10" s="6" t="s">
        <v>15</v>
      </c>
      <c r="D10" s="3"/>
      <c r="E10" s="4">
        <f>E9/$D$6</f>
        <v>-7.4735597113423265E-3</v>
      </c>
      <c r="F10" s="4">
        <f>F9/$D$6</f>
        <v>-1.3138723666843792E-2</v>
      </c>
      <c r="G10" s="4">
        <f>G9/$D$6</f>
        <v>-1.9352405766296987E-2</v>
      </c>
      <c r="H10" s="4">
        <f>H9/$D$6</f>
        <v>-2.6645982961655153E-2</v>
      </c>
      <c r="I10" s="22">
        <f>I9/$D$15</f>
        <v>-3.3307478702068939E-2</v>
      </c>
      <c r="J10" s="22">
        <f>J9/$D$15</f>
        <v>-3.9968974442482728E-2</v>
      </c>
    </row>
    <row r="11" spans="1:10" ht="39" customHeight="1" x14ac:dyDescent="0.35">
      <c r="A11" s="43"/>
      <c r="B11" s="9"/>
      <c r="C11" s="10"/>
      <c r="D11" s="11"/>
      <c r="E11" s="12"/>
      <c r="F11" s="12"/>
      <c r="G11" s="12"/>
      <c r="H11" s="12"/>
    </row>
    <row r="12" spans="1:10" ht="27" customHeight="1" x14ac:dyDescent="0.25">
      <c r="A12" s="42" t="s">
        <v>30</v>
      </c>
      <c r="B12" s="92" t="s">
        <v>36</v>
      </c>
      <c r="C12" s="92"/>
      <c r="D12" s="93"/>
      <c r="E12" s="93"/>
      <c r="F12" s="93"/>
      <c r="G12" s="93"/>
      <c r="H12" s="93"/>
      <c r="I12" s="93"/>
      <c r="J12" s="93"/>
    </row>
    <row r="13" spans="1:10" ht="27" customHeight="1" x14ac:dyDescent="0.25">
      <c r="B13" s="9"/>
      <c r="C13" s="10"/>
      <c r="D13" s="11"/>
      <c r="E13" s="12"/>
      <c r="F13" s="12"/>
      <c r="G13" s="12"/>
      <c r="H13" s="12"/>
    </row>
    <row r="14" spans="1:10" s="14" customFormat="1" ht="21.2" customHeight="1" x14ac:dyDescent="0.25">
      <c r="B14" s="47" t="s">
        <v>30</v>
      </c>
      <c r="C14" s="48" t="s">
        <v>35</v>
      </c>
      <c r="D14" s="49">
        <v>2018</v>
      </c>
      <c r="E14" s="49">
        <v>2019</v>
      </c>
      <c r="F14" s="49">
        <v>2020</v>
      </c>
      <c r="G14" s="49">
        <v>2021</v>
      </c>
      <c r="H14" s="49">
        <v>2022</v>
      </c>
      <c r="I14" s="20" t="s">
        <v>17</v>
      </c>
      <c r="J14" s="20" t="s">
        <v>18</v>
      </c>
    </row>
    <row r="15" spans="1:10" ht="30" x14ac:dyDescent="0.25">
      <c r="B15" s="5" t="s">
        <v>41</v>
      </c>
      <c r="C15" s="6" t="s">
        <v>14</v>
      </c>
      <c r="D15" s="52">
        <f>D6</f>
        <v>116678</v>
      </c>
      <c r="E15" s="52">
        <v>115000</v>
      </c>
      <c r="F15" s="52">
        <v>113843</v>
      </c>
      <c r="G15" s="52">
        <v>112686</v>
      </c>
      <c r="H15" s="52">
        <v>111425</v>
      </c>
      <c r="I15" s="21">
        <f>H15+I16</f>
        <v>110111.75</v>
      </c>
      <c r="J15" s="21">
        <f>I15+J16</f>
        <v>108798.5</v>
      </c>
    </row>
    <row r="16" spans="1:10" ht="30" x14ac:dyDescent="0.25">
      <c r="B16" s="40" t="s">
        <v>42</v>
      </c>
      <c r="C16" s="6" t="s">
        <v>14</v>
      </c>
      <c r="D16" s="16"/>
      <c r="E16" s="3">
        <f>E15-D15</f>
        <v>-1678</v>
      </c>
      <c r="F16" s="3">
        <f>F15-E15</f>
        <v>-1157</v>
      </c>
      <c r="G16" s="3">
        <f>G15-F15</f>
        <v>-1157</v>
      </c>
      <c r="H16" s="3">
        <f>H15-G15</f>
        <v>-1261</v>
      </c>
      <c r="I16" s="21">
        <f>AVERAGE(E16:H16)</f>
        <v>-1313.25</v>
      </c>
      <c r="J16" s="21">
        <f>AVERAGE(E16:I16)</f>
        <v>-1313.25</v>
      </c>
    </row>
    <row r="17" spans="1:10" ht="30" x14ac:dyDescent="0.25">
      <c r="B17" s="7" t="s">
        <v>44</v>
      </c>
      <c r="C17" s="6" t="s">
        <v>15</v>
      </c>
      <c r="D17" s="16"/>
      <c r="E17" s="4">
        <f t="shared" ref="E17:J17" si="1">E16/D15</f>
        <v>-1.4381460086734431E-2</v>
      </c>
      <c r="F17" s="4">
        <f t="shared" si="1"/>
        <v>-1.0060869565217392E-2</v>
      </c>
      <c r="G17" s="4">
        <f t="shared" si="1"/>
        <v>-1.0163119383712657E-2</v>
      </c>
      <c r="H17" s="4">
        <f t="shared" si="1"/>
        <v>-1.1190387448307687E-2</v>
      </c>
      <c r="I17" s="22">
        <f t="shared" si="1"/>
        <v>-1.1785954678034552E-2</v>
      </c>
      <c r="J17" s="22">
        <f t="shared" si="1"/>
        <v>-1.1926520103440369E-2</v>
      </c>
    </row>
    <row r="18" spans="1:10" ht="30" x14ac:dyDescent="0.25">
      <c r="B18" s="40" t="s">
        <v>43</v>
      </c>
      <c r="C18" s="6" t="s">
        <v>14</v>
      </c>
      <c r="D18" s="16"/>
      <c r="E18" s="18">
        <f t="shared" ref="E18:J18" si="2">E15-$D$15</f>
        <v>-1678</v>
      </c>
      <c r="F18" s="18">
        <f t="shared" si="2"/>
        <v>-2835</v>
      </c>
      <c r="G18" s="18">
        <f t="shared" si="2"/>
        <v>-3992</v>
      </c>
      <c r="H18" s="18">
        <f t="shared" si="2"/>
        <v>-5253</v>
      </c>
      <c r="I18" s="21">
        <f t="shared" si="2"/>
        <v>-6566.25</v>
      </c>
      <c r="J18" s="21">
        <f t="shared" si="2"/>
        <v>-7879.5</v>
      </c>
    </row>
    <row r="19" spans="1:10" ht="30" x14ac:dyDescent="0.25">
      <c r="B19" s="7" t="s">
        <v>45</v>
      </c>
      <c r="C19" s="6" t="s">
        <v>15</v>
      </c>
      <c r="D19" s="16"/>
      <c r="E19" s="4">
        <f t="shared" ref="E19:J19" si="3">E18/$D$15</f>
        <v>-1.4381460086734431E-2</v>
      </c>
      <c r="F19" s="4">
        <f t="shared" si="3"/>
        <v>-2.4297639657861806E-2</v>
      </c>
      <c r="G19" s="4">
        <f t="shared" si="3"/>
        <v>-3.4213819228989181E-2</v>
      </c>
      <c r="H19" s="4">
        <f t="shared" si="3"/>
        <v>-4.5021340784038119E-2</v>
      </c>
      <c r="I19" s="22">
        <f t="shared" si="3"/>
        <v>-5.6276675980047652E-2</v>
      </c>
      <c r="J19" s="22">
        <f t="shared" si="3"/>
        <v>-6.7532011176057186E-2</v>
      </c>
    </row>
    <row r="20" spans="1:10" x14ac:dyDescent="0.25">
      <c r="B20" s="13"/>
      <c r="C20" s="13"/>
      <c r="D20" s="13"/>
      <c r="I20" s="13"/>
      <c r="J20" s="13"/>
    </row>
    <row r="21" spans="1:10" x14ac:dyDescent="0.25">
      <c r="A21" s="12"/>
      <c r="B21" s="12"/>
      <c r="C21" s="12"/>
      <c r="D21" s="12"/>
      <c r="E21" s="12"/>
      <c r="F21" s="12"/>
      <c r="G21" s="12"/>
      <c r="H21" s="12"/>
    </row>
    <row r="38" spans="3:8" x14ac:dyDescent="0.25">
      <c r="D38" s="2">
        <v>2018</v>
      </c>
      <c r="E38" s="2">
        <v>2019</v>
      </c>
      <c r="F38" s="2">
        <v>2020</v>
      </c>
      <c r="G38" s="2">
        <v>2021</v>
      </c>
      <c r="H38" s="2">
        <v>2022</v>
      </c>
    </row>
    <row r="39" spans="3:8" x14ac:dyDescent="0.25">
      <c r="C39" s="34" t="s">
        <v>13</v>
      </c>
      <c r="D39" s="17">
        <f>D6</f>
        <v>116678</v>
      </c>
      <c r="E39" s="17">
        <f t="shared" ref="E39:H39" si="4">E6</f>
        <v>115806</v>
      </c>
      <c r="F39" s="17">
        <f t="shared" si="4"/>
        <v>115145</v>
      </c>
      <c r="G39" s="17">
        <f t="shared" si="4"/>
        <v>114420</v>
      </c>
      <c r="H39" s="17">
        <f t="shared" si="4"/>
        <v>113569</v>
      </c>
    </row>
    <row r="40" spans="3:8" x14ac:dyDescent="0.25">
      <c r="C40" s="34" t="s">
        <v>16</v>
      </c>
      <c r="D40" s="17">
        <f>D15</f>
        <v>116678</v>
      </c>
      <c r="E40" s="17">
        <f t="shared" ref="E40:H40" si="5">E15</f>
        <v>115000</v>
      </c>
      <c r="F40" s="17">
        <f t="shared" si="5"/>
        <v>113843</v>
      </c>
      <c r="G40" s="17">
        <f t="shared" si="5"/>
        <v>112686</v>
      </c>
      <c r="H40" s="17">
        <f t="shared" si="5"/>
        <v>111425</v>
      </c>
    </row>
    <row r="61" spans="3:7" x14ac:dyDescent="0.25">
      <c r="D61" s="2">
        <v>2019</v>
      </c>
      <c r="E61" s="2">
        <v>2020</v>
      </c>
      <c r="F61" s="2">
        <v>2021</v>
      </c>
      <c r="G61" s="2">
        <v>2022</v>
      </c>
    </row>
    <row r="62" spans="3:7" x14ac:dyDescent="0.25">
      <c r="C62" s="34" t="s">
        <v>46</v>
      </c>
      <c r="D62" s="3">
        <f>E7</f>
        <v>-872</v>
      </c>
      <c r="E62" s="80">
        <f t="shared" ref="E62:G62" si="6">F7</f>
        <v>-661</v>
      </c>
      <c r="F62" s="80">
        <f t="shared" si="6"/>
        <v>-725</v>
      </c>
      <c r="G62" s="80">
        <f t="shared" si="6"/>
        <v>-851</v>
      </c>
    </row>
    <row r="63" spans="3:7" x14ac:dyDescent="0.25">
      <c r="C63" s="34" t="s">
        <v>79</v>
      </c>
      <c r="D63" s="17">
        <f>E16</f>
        <v>-1678</v>
      </c>
      <c r="E63" s="17">
        <f t="shared" ref="E63:G63" si="7">F16</f>
        <v>-1157</v>
      </c>
      <c r="F63" s="17">
        <f t="shared" si="7"/>
        <v>-1157</v>
      </c>
      <c r="G63" s="17">
        <f t="shared" si="7"/>
        <v>-1261</v>
      </c>
    </row>
  </sheetData>
  <mergeCells count="2">
    <mergeCell ref="B3:J3"/>
    <mergeCell ref="B12:J12"/>
  </mergeCells>
  <pageMargins left="0.7" right="0.7" top="0.75" bottom="0.75" header="0.3" footer="0.3"/>
  <pageSetup paperSize="8" scale="6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5"/>
  <sheetViews>
    <sheetView topLeftCell="A34" zoomScale="85" zoomScaleNormal="85" workbookViewId="0">
      <selection activeCell="K46" sqref="K46"/>
    </sheetView>
  </sheetViews>
  <sheetFormatPr baseColWidth="10" defaultRowHeight="15" x14ac:dyDescent="0.25"/>
  <cols>
    <col min="1" max="1" width="17.28515625" bestFit="1" customWidth="1"/>
    <col min="2" max="2" width="34.85546875" customWidth="1"/>
    <col min="3" max="3" width="22" bestFit="1" customWidth="1"/>
  </cols>
  <sheetData>
    <row r="1" spans="1:9" ht="26.25" x14ac:dyDescent="0.25">
      <c r="A1" s="50" t="s">
        <v>33</v>
      </c>
      <c r="B1" s="51" t="s">
        <v>34</v>
      </c>
    </row>
    <row r="3" spans="1:9" ht="30" customHeight="1" x14ac:dyDescent="0.25">
      <c r="A3" s="53" t="s">
        <v>47</v>
      </c>
      <c r="B3" s="26" t="s">
        <v>48</v>
      </c>
      <c r="D3" s="23"/>
      <c r="E3" s="23"/>
      <c r="F3" s="23"/>
      <c r="G3" s="23"/>
    </row>
    <row r="4" spans="1:9" ht="15.75" customHeight="1" x14ac:dyDescent="0.25">
      <c r="A4" s="53"/>
      <c r="B4" s="26"/>
      <c r="D4" s="23"/>
      <c r="E4" s="23"/>
      <c r="F4" s="23"/>
      <c r="G4" s="23"/>
    </row>
    <row r="5" spans="1:9" x14ac:dyDescent="0.25">
      <c r="B5" t="s">
        <v>49</v>
      </c>
      <c r="C5" s="23"/>
      <c r="D5" s="94" t="s">
        <v>50</v>
      </c>
      <c r="E5" s="95"/>
      <c r="F5" s="95"/>
      <c r="G5" s="95"/>
    </row>
    <row r="6" spans="1:9" ht="30" x14ac:dyDescent="0.25">
      <c r="B6" s="54" t="s">
        <v>51</v>
      </c>
      <c r="C6" s="55" t="s">
        <v>52</v>
      </c>
      <c r="D6" s="15">
        <v>2019</v>
      </c>
      <c r="E6" s="15">
        <v>2020</v>
      </c>
      <c r="F6" s="15">
        <v>2021</v>
      </c>
      <c r="G6" s="15">
        <v>2022</v>
      </c>
      <c r="H6" s="32" t="s">
        <v>17</v>
      </c>
      <c r="I6" s="32" t="s">
        <v>18</v>
      </c>
    </row>
    <row r="7" spans="1:9" x14ac:dyDescent="0.25">
      <c r="B7" s="31" t="s">
        <v>53</v>
      </c>
      <c r="C7" s="6" t="s">
        <v>14</v>
      </c>
      <c r="D7" s="17">
        <v>528</v>
      </c>
      <c r="E7" s="17">
        <v>522.99</v>
      </c>
      <c r="F7" s="17">
        <v>433.37</v>
      </c>
      <c r="G7" s="17">
        <v>527.5</v>
      </c>
      <c r="H7" s="33">
        <f t="shared" ref="H7:H12" si="0">AVERAGE(D7:G7)</f>
        <v>502.96500000000003</v>
      </c>
      <c r="I7" s="33">
        <f t="shared" ref="I7:I12" si="1">AVERAGE(D7:H7)</f>
        <v>502.96500000000003</v>
      </c>
    </row>
    <row r="8" spans="1:9" x14ac:dyDescent="0.25">
      <c r="B8" s="27" t="s">
        <v>19</v>
      </c>
      <c r="C8" s="6" t="s">
        <v>14</v>
      </c>
      <c r="D8" s="17">
        <v>8.06</v>
      </c>
      <c r="E8" s="17">
        <v>6.81</v>
      </c>
      <c r="F8" s="17">
        <v>9.61</v>
      </c>
      <c r="G8" s="17">
        <v>15.42</v>
      </c>
      <c r="H8" s="33">
        <f t="shared" si="0"/>
        <v>9.9749999999999996</v>
      </c>
      <c r="I8" s="33">
        <f t="shared" si="1"/>
        <v>9.9749999999999996</v>
      </c>
    </row>
    <row r="9" spans="1:9" x14ac:dyDescent="0.25">
      <c r="B9" s="28" t="s">
        <v>5</v>
      </c>
      <c r="C9" s="6" t="s">
        <v>14</v>
      </c>
      <c r="D9" s="17">
        <v>59.29</v>
      </c>
      <c r="E9" s="17">
        <v>50.43</v>
      </c>
      <c r="F9" s="17">
        <v>44.22</v>
      </c>
      <c r="G9" s="17">
        <v>48.54</v>
      </c>
      <c r="H9" s="33">
        <f t="shared" si="0"/>
        <v>50.62</v>
      </c>
      <c r="I9" s="33">
        <f t="shared" si="1"/>
        <v>50.62</v>
      </c>
    </row>
    <row r="10" spans="1:9" x14ac:dyDescent="0.25">
      <c r="B10" s="30" t="s">
        <v>20</v>
      </c>
      <c r="C10" s="6" t="s">
        <v>14</v>
      </c>
      <c r="D10" s="17">
        <v>20.66</v>
      </c>
      <c r="E10" s="17">
        <v>0.26</v>
      </c>
      <c r="F10" s="17">
        <v>0.39</v>
      </c>
      <c r="G10" s="17">
        <v>0.13</v>
      </c>
      <c r="H10" s="33">
        <f t="shared" si="0"/>
        <v>5.36</v>
      </c>
      <c r="I10" s="33">
        <f t="shared" si="1"/>
        <v>5.36</v>
      </c>
    </row>
    <row r="11" spans="1:9" x14ac:dyDescent="0.25">
      <c r="B11" s="29" t="s">
        <v>81</v>
      </c>
      <c r="C11" s="6" t="s">
        <v>14</v>
      </c>
      <c r="D11" s="17">
        <v>0.1</v>
      </c>
      <c r="E11" s="17">
        <v>0</v>
      </c>
      <c r="F11" s="17">
        <v>0</v>
      </c>
      <c r="G11" s="17">
        <v>0</v>
      </c>
      <c r="H11" s="33">
        <f t="shared" si="0"/>
        <v>2.5000000000000001E-2</v>
      </c>
      <c r="I11" s="33">
        <f t="shared" si="1"/>
        <v>2.5000000000000001E-2</v>
      </c>
    </row>
    <row r="12" spans="1:9" x14ac:dyDescent="0.25">
      <c r="B12" s="5" t="s">
        <v>77</v>
      </c>
      <c r="C12" s="6" t="s">
        <v>14</v>
      </c>
      <c r="D12" s="17">
        <v>1061.56</v>
      </c>
      <c r="E12" s="17">
        <v>752.85</v>
      </c>
      <c r="F12" s="17">
        <v>895.52</v>
      </c>
      <c r="G12" s="17">
        <v>818.53</v>
      </c>
      <c r="H12" s="33">
        <f t="shared" si="0"/>
        <v>882.11500000000001</v>
      </c>
      <c r="I12" s="33">
        <f t="shared" si="1"/>
        <v>882.11500000000001</v>
      </c>
    </row>
    <row r="13" spans="1:9" x14ac:dyDescent="0.25">
      <c r="B13" s="7" t="s">
        <v>22</v>
      </c>
      <c r="C13" s="6" t="s">
        <v>14</v>
      </c>
      <c r="D13" s="17">
        <f t="shared" ref="D13:I13" si="2">SUM(D7:D12)</f>
        <v>1677.6699999999998</v>
      </c>
      <c r="E13" s="17">
        <f t="shared" si="2"/>
        <v>1333.34</v>
      </c>
      <c r="F13" s="17">
        <f t="shared" si="2"/>
        <v>1383.1100000000001</v>
      </c>
      <c r="G13" s="17">
        <f t="shared" si="2"/>
        <v>1410.12</v>
      </c>
      <c r="H13" s="33">
        <f t="shared" si="2"/>
        <v>1451.06</v>
      </c>
      <c r="I13" s="33">
        <f t="shared" si="2"/>
        <v>1451.06</v>
      </c>
    </row>
    <row r="14" spans="1:9" x14ac:dyDescent="0.25">
      <c r="D14" s="19"/>
      <c r="E14" s="19"/>
      <c r="F14" s="19"/>
      <c r="G14" s="19"/>
    </row>
    <row r="26" spans="2:6" x14ac:dyDescent="0.25">
      <c r="C26" s="1">
        <v>2019</v>
      </c>
      <c r="D26" s="1">
        <v>2020</v>
      </c>
      <c r="E26" s="1">
        <v>2021</v>
      </c>
      <c r="F26" s="1">
        <v>2022</v>
      </c>
    </row>
    <row r="27" spans="2:6" x14ac:dyDescent="0.25">
      <c r="B27" s="34" t="s">
        <v>53</v>
      </c>
      <c r="C27" s="89">
        <f t="shared" ref="C27:C32" si="3">D7</f>
        <v>528</v>
      </c>
      <c r="D27" s="89">
        <f t="shared" ref="D27:F27" si="4">E7</f>
        <v>522.99</v>
      </c>
      <c r="E27" s="89">
        <f t="shared" si="4"/>
        <v>433.37</v>
      </c>
      <c r="F27" s="89">
        <f t="shared" si="4"/>
        <v>527.5</v>
      </c>
    </row>
    <row r="28" spans="2:6" x14ac:dyDescent="0.25">
      <c r="B28" s="34" t="s">
        <v>19</v>
      </c>
      <c r="C28" s="89">
        <f t="shared" si="3"/>
        <v>8.06</v>
      </c>
      <c r="D28" s="89">
        <f t="shared" ref="D28:F28" si="5">E8</f>
        <v>6.81</v>
      </c>
      <c r="E28" s="89">
        <f t="shared" si="5"/>
        <v>9.61</v>
      </c>
      <c r="F28" s="89">
        <f t="shared" si="5"/>
        <v>15.42</v>
      </c>
    </row>
    <row r="29" spans="2:6" x14ac:dyDescent="0.25">
      <c r="B29" s="34" t="s">
        <v>5</v>
      </c>
      <c r="C29" s="89">
        <f t="shared" si="3"/>
        <v>59.29</v>
      </c>
      <c r="D29" s="89">
        <f t="shared" ref="D29:F29" si="6">E9</f>
        <v>50.43</v>
      </c>
      <c r="E29" s="89">
        <f t="shared" si="6"/>
        <v>44.22</v>
      </c>
      <c r="F29" s="89">
        <f t="shared" si="6"/>
        <v>48.54</v>
      </c>
    </row>
    <row r="30" spans="2:6" x14ac:dyDescent="0.25">
      <c r="B30" s="34" t="s">
        <v>20</v>
      </c>
      <c r="C30" s="89">
        <f t="shared" si="3"/>
        <v>20.66</v>
      </c>
      <c r="D30" s="89">
        <f t="shared" ref="D30:F30" si="7">E10</f>
        <v>0.26</v>
      </c>
      <c r="E30" s="89">
        <f t="shared" si="7"/>
        <v>0.39</v>
      </c>
      <c r="F30" s="89">
        <f t="shared" si="7"/>
        <v>0.13</v>
      </c>
    </row>
    <row r="31" spans="2:6" x14ac:dyDescent="0.25">
      <c r="B31" s="34" t="s">
        <v>81</v>
      </c>
      <c r="C31" s="89">
        <f t="shared" si="3"/>
        <v>0.1</v>
      </c>
      <c r="D31" s="89">
        <f t="shared" ref="D31:F31" si="8">E11</f>
        <v>0</v>
      </c>
      <c r="E31" s="89">
        <f t="shared" si="8"/>
        <v>0</v>
      </c>
      <c r="F31" s="89">
        <f t="shared" si="8"/>
        <v>0</v>
      </c>
    </row>
    <row r="32" spans="2:6" x14ac:dyDescent="0.25">
      <c r="B32" s="34" t="s">
        <v>21</v>
      </c>
      <c r="C32" s="89">
        <f t="shared" si="3"/>
        <v>1061.56</v>
      </c>
      <c r="D32" s="89">
        <f t="shared" ref="D32:F32" si="9">E12</f>
        <v>752.85</v>
      </c>
      <c r="E32" s="89">
        <f t="shared" si="9"/>
        <v>895.52</v>
      </c>
      <c r="F32" s="89">
        <f t="shared" si="9"/>
        <v>818.53</v>
      </c>
    </row>
    <row r="38" spans="1:8" ht="15.75" x14ac:dyDescent="0.25">
      <c r="A38" s="53" t="s">
        <v>54</v>
      </c>
      <c r="B38" s="26" t="s">
        <v>55</v>
      </c>
    </row>
    <row r="41" spans="1:8" x14ac:dyDescent="0.25">
      <c r="D41" s="96" t="s">
        <v>56</v>
      </c>
      <c r="E41" s="96"/>
      <c r="F41" s="96"/>
      <c r="G41" s="96"/>
    </row>
    <row r="42" spans="1:8" x14ac:dyDescent="0.25">
      <c r="D42" s="56">
        <v>2019</v>
      </c>
      <c r="E42" s="56">
        <v>2020</v>
      </c>
      <c r="F42" s="56">
        <v>2021</v>
      </c>
      <c r="G42" s="56">
        <v>2022</v>
      </c>
      <c r="H42" s="57" t="s">
        <v>27</v>
      </c>
    </row>
    <row r="43" spans="1:8" x14ac:dyDescent="0.25">
      <c r="B43" s="31" t="s">
        <v>53</v>
      </c>
      <c r="C43" s="31" t="s">
        <v>80</v>
      </c>
      <c r="D43" s="64">
        <v>528.20000000000005</v>
      </c>
      <c r="E43" s="64">
        <v>522.99</v>
      </c>
      <c r="F43" s="64">
        <v>433.37</v>
      </c>
      <c r="G43" s="64">
        <v>527.5</v>
      </c>
      <c r="H43" s="58">
        <f>SUM(D43:G43)</f>
        <v>2012.06</v>
      </c>
    </row>
    <row r="44" spans="1:8" x14ac:dyDescent="0.25">
      <c r="B44" s="27" t="s">
        <v>19</v>
      </c>
      <c r="C44" s="27" t="s">
        <v>0</v>
      </c>
      <c r="D44" s="65">
        <v>8.06</v>
      </c>
      <c r="E44" s="65">
        <v>6.81</v>
      </c>
      <c r="F44" s="65">
        <v>9.61</v>
      </c>
      <c r="G44" s="65">
        <v>15.42</v>
      </c>
      <c r="H44" s="58">
        <f t="shared" ref="H44:H58" si="10">SUM(D44:G44)</f>
        <v>39.9</v>
      </c>
    </row>
    <row r="45" spans="1:8" x14ac:dyDescent="0.25">
      <c r="B45" s="97" t="s">
        <v>5</v>
      </c>
      <c r="C45" s="28" t="s">
        <v>5</v>
      </c>
      <c r="D45" s="65">
        <v>59.29</v>
      </c>
      <c r="E45" s="65">
        <v>50.42</v>
      </c>
      <c r="F45" s="65">
        <v>44.09</v>
      </c>
      <c r="G45" s="65">
        <v>48.54</v>
      </c>
      <c r="H45" s="58">
        <f t="shared" si="10"/>
        <v>202.34</v>
      </c>
    </row>
    <row r="46" spans="1:8" x14ac:dyDescent="0.25">
      <c r="B46" s="98"/>
      <c r="C46" s="28" t="s">
        <v>7</v>
      </c>
      <c r="D46" s="65">
        <v>0</v>
      </c>
      <c r="E46" s="65">
        <v>0.01</v>
      </c>
      <c r="F46" s="65">
        <v>0.13</v>
      </c>
      <c r="G46" s="65">
        <v>0</v>
      </c>
      <c r="H46" s="58">
        <f t="shared" si="10"/>
        <v>0.14000000000000001</v>
      </c>
    </row>
    <row r="47" spans="1:8" x14ac:dyDescent="0.25">
      <c r="B47" s="30" t="s">
        <v>20</v>
      </c>
      <c r="C47" s="30" t="s">
        <v>10</v>
      </c>
      <c r="D47" s="65">
        <v>20.66</v>
      </c>
      <c r="E47" s="65">
        <v>0.26</v>
      </c>
      <c r="F47" s="65">
        <v>0.39</v>
      </c>
      <c r="G47" s="65">
        <v>0.13</v>
      </c>
      <c r="H47" s="58">
        <f t="shared" si="10"/>
        <v>21.44</v>
      </c>
    </row>
    <row r="48" spans="1:8" x14ac:dyDescent="0.25">
      <c r="B48" s="29" t="s">
        <v>81</v>
      </c>
      <c r="C48" s="29" t="s">
        <v>4</v>
      </c>
      <c r="D48" s="65">
        <v>0.1</v>
      </c>
      <c r="E48" s="65">
        <v>0</v>
      </c>
      <c r="F48" s="65">
        <v>0</v>
      </c>
      <c r="G48" s="65">
        <v>0</v>
      </c>
      <c r="H48" s="58">
        <f t="shared" si="10"/>
        <v>0.1</v>
      </c>
    </row>
    <row r="49" spans="2:8" x14ac:dyDescent="0.25">
      <c r="B49" s="99" t="s">
        <v>21</v>
      </c>
      <c r="C49" s="67" t="s">
        <v>3</v>
      </c>
      <c r="D49" s="66">
        <v>310.88</v>
      </c>
      <c r="E49" s="66">
        <v>320.76</v>
      </c>
      <c r="F49" s="66">
        <v>320.79000000000002</v>
      </c>
      <c r="G49" s="66">
        <v>253.21</v>
      </c>
      <c r="H49" s="58">
        <f t="shared" si="10"/>
        <v>1205.6400000000001</v>
      </c>
    </row>
    <row r="50" spans="2:8" x14ac:dyDescent="0.25">
      <c r="B50" s="98"/>
      <c r="C50" s="67" t="s">
        <v>57</v>
      </c>
      <c r="D50" s="66">
        <v>79.45</v>
      </c>
      <c r="E50" s="66">
        <v>24.95</v>
      </c>
      <c r="F50" s="66">
        <v>32.69</v>
      </c>
      <c r="G50" s="66">
        <v>41.93</v>
      </c>
      <c r="H50" s="58">
        <f t="shared" si="10"/>
        <v>179.02</v>
      </c>
    </row>
    <row r="51" spans="2:8" x14ac:dyDescent="0.25">
      <c r="B51" s="98"/>
      <c r="C51" s="67" t="s">
        <v>1</v>
      </c>
      <c r="D51" s="66">
        <v>633.69000000000005</v>
      </c>
      <c r="E51" s="66">
        <v>372.53</v>
      </c>
      <c r="F51" s="66">
        <v>511.48</v>
      </c>
      <c r="G51" s="66">
        <v>483.96</v>
      </c>
      <c r="H51" s="58">
        <f t="shared" si="10"/>
        <v>2001.66</v>
      </c>
    </row>
    <row r="52" spans="2:8" x14ac:dyDescent="0.25">
      <c r="B52" s="98"/>
      <c r="C52" s="67" t="s">
        <v>6</v>
      </c>
      <c r="D52" s="66">
        <v>8.4700000000000006</v>
      </c>
      <c r="E52" s="66">
        <v>10.02</v>
      </c>
      <c r="F52" s="66">
        <v>19.600000000000001</v>
      </c>
      <c r="G52" s="66">
        <v>31.21</v>
      </c>
      <c r="H52" s="58">
        <f t="shared" si="10"/>
        <v>69.300000000000011</v>
      </c>
    </row>
    <row r="53" spans="2:8" x14ac:dyDescent="0.25">
      <c r="B53" s="98"/>
      <c r="C53" s="67" t="s">
        <v>9</v>
      </c>
      <c r="D53" s="66">
        <v>3.97</v>
      </c>
      <c r="E53" s="66">
        <v>7.71</v>
      </c>
      <c r="F53" s="66">
        <v>8.34</v>
      </c>
      <c r="G53" s="66">
        <v>0.61</v>
      </c>
      <c r="H53" s="58">
        <f t="shared" si="10"/>
        <v>20.63</v>
      </c>
    </row>
    <row r="54" spans="2:8" x14ac:dyDescent="0.25">
      <c r="B54" s="98"/>
      <c r="C54" s="67" t="s">
        <v>8</v>
      </c>
      <c r="D54" s="66">
        <v>4.51</v>
      </c>
      <c r="E54" s="66">
        <v>5.35</v>
      </c>
      <c r="F54" s="66">
        <v>1.53</v>
      </c>
      <c r="G54" s="66">
        <v>0.19</v>
      </c>
      <c r="H54" s="58">
        <f t="shared" si="10"/>
        <v>11.579999999999998</v>
      </c>
    </row>
    <row r="55" spans="2:8" x14ac:dyDescent="0.25">
      <c r="B55" s="98"/>
      <c r="C55" s="67" t="s">
        <v>2</v>
      </c>
      <c r="D55" s="66">
        <v>14.91</v>
      </c>
      <c r="E55" s="66">
        <v>4.51</v>
      </c>
      <c r="F55" s="66">
        <v>0.94</v>
      </c>
      <c r="G55" s="66">
        <v>7.37</v>
      </c>
      <c r="H55" s="58">
        <f t="shared" si="10"/>
        <v>27.730000000000004</v>
      </c>
    </row>
    <row r="56" spans="2:8" x14ac:dyDescent="0.25">
      <c r="B56" s="98"/>
      <c r="C56" s="67" t="s">
        <v>11</v>
      </c>
      <c r="D56" s="66">
        <v>5.68</v>
      </c>
      <c r="E56" s="66">
        <v>7.01</v>
      </c>
      <c r="F56" s="66">
        <v>0.14000000000000001</v>
      </c>
      <c r="G56" s="66">
        <v>0</v>
      </c>
      <c r="H56" s="58">
        <f t="shared" si="10"/>
        <v>12.83</v>
      </c>
    </row>
    <row r="57" spans="2:8" x14ac:dyDescent="0.25">
      <c r="B57" s="98"/>
      <c r="C57" s="67" t="s">
        <v>23</v>
      </c>
      <c r="D57" s="66">
        <v>0</v>
      </c>
      <c r="E57" s="66">
        <v>0.01</v>
      </c>
      <c r="F57" s="66">
        <v>0.01</v>
      </c>
      <c r="G57" s="66">
        <v>0.05</v>
      </c>
      <c r="H57" s="58">
        <f t="shared" si="10"/>
        <v>7.0000000000000007E-2</v>
      </c>
    </row>
    <row r="58" spans="2:8" x14ac:dyDescent="0.25">
      <c r="B58" s="98"/>
      <c r="C58" s="59" t="s">
        <v>27</v>
      </c>
      <c r="D58" s="60">
        <f>SUM(D44:D57)</f>
        <v>1149.6700000000003</v>
      </c>
      <c r="E58" s="60">
        <f>SUM(E44:E57)</f>
        <v>810.35</v>
      </c>
      <c r="F58" s="60">
        <f>SUM(F44:F57)</f>
        <v>949.74000000000012</v>
      </c>
      <c r="G58" s="60">
        <f>SUM(G44:G57)</f>
        <v>882.62000000000012</v>
      </c>
      <c r="H58" s="58">
        <f t="shared" si="10"/>
        <v>3792.380000000001</v>
      </c>
    </row>
    <row r="59" spans="2:8" x14ac:dyDescent="0.25">
      <c r="B59" s="98"/>
      <c r="C59" s="35" t="s">
        <v>24</v>
      </c>
      <c r="D59" s="25">
        <f>D45+D46</f>
        <v>59.29</v>
      </c>
      <c r="E59" s="25">
        <f>E45+E46</f>
        <v>50.43</v>
      </c>
      <c r="F59" s="25">
        <f>F45+F46</f>
        <v>44.220000000000006</v>
      </c>
      <c r="G59" s="25">
        <f>G45+G46</f>
        <v>48.54</v>
      </c>
    </row>
    <row r="60" spans="2:8" x14ac:dyDescent="0.25">
      <c r="C60" s="36" t="s">
        <v>12</v>
      </c>
      <c r="D60" s="25">
        <f>D51+D55+D49+D52+D50+D54+D53+D56+D57</f>
        <v>1061.5600000000002</v>
      </c>
      <c r="E60" s="25">
        <f>E51+E55+E49+E52+E50+E54+E53+E56+E57</f>
        <v>752.85</v>
      </c>
      <c r="F60" s="25">
        <f>F51+F55+F49+F52+F50+F54+F53+F56+F57</f>
        <v>895.52</v>
      </c>
      <c r="G60" s="25">
        <f>G51+G55+G49+G52+G50+G54+G53+G56+G57</f>
        <v>818.53</v>
      </c>
    </row>
    <row r="65" spans="2:6" x14ac:dyDescent="0.25">
      <c r="B65" t="s">
        <v>58</v>
      </c>
      <c r="C65" s="56">
        <v>2019</v>
      </c>
      <c r="D65" s="56">
        <v>2020</v>
      </c>
      <c r="E65" s="56">
        <v>2021</v>
      </c>
      <c r="F65" s="56">
        <v>2022</v>
      </c>
    </row>
    <row r="66" spans="2:6" x14ac:dyDescent="0.25">
      <c r="B66" t="s">
        <v>20</v>
      </c>
      <c r="C66" s="65">
        <f>D47</f>
        <v>20.66</v>
      </c>
      <c r="D66" s="65">
        <f t="shared" ref="D66:F66" si="11">E47</f>
        <v>0.26</v>
      </c>
      <c r="E66" s="65">
        <f t="shared" si="11"/>
        <v>0.39</v>
      </c>
      <c r="F66" s="65">
        <f t="shared" si="11"/>
        <v>0.13</v>
      </c>
    </row>
    <row r="67" spans="2:6" x14ac:dyDescent="0.25">
      <c r="B67" s="24" t="s">
        <v>3</v>
      </c>
      <c r="C67" s="65">
        <f t="shared" ref="C67:C75" si="12">D49</f>
        <v>310.88</v>
      </c>
      <c r="D67" s="65">
        <f t="shared" ref="D67:F67" si="13">E49</f>
        <v>320.76</v>
      </c>
      <c r="E67" s="65">
        <f t="shared" si="13"/>
        <v>320.79000000000002</v>
      </c>
      <c r="F67" s="65">
        <f t="shared" si="13"/>
        <v>253.21</v>
      </c>
    </row>
    <row r="68" spans="2:6" x14ac:dyDescent="0.25">
      <c r="B68" s="24" t="s">
        <v>57</v>
      </c>
      <c r="C68" s="65">
        <f t="shared" si="12"/>
        <v>79.45</v>
      </c>
      <c r="D68" s="65">
        <f t="shared" ref="D68:F68" si="14">E50</f>
        <v>24.95</v>
      </c>
      <c r="E68" s="65">
        <f t="shared" si="14"/>
        <v>32.69</v>
      </c>
      <c r="F68" s="65">
        <f t="shared" si="14"/>
        <v>41.93</v>
      </c>
    </row>
    <row r="69" spans="2:6" x14ac:dyDescent="0.25">
      <c r="B69" s="24" t="s">
        <v>1</v>
      </c>
      <c r="C69" s="65">
        <f t="shared" si="12"/>
        <v>633.69000000000005</v>
      </c>
      <c r="D69" s="65">
        <f t="shared" ref="D69:F69" si="15">E51</f>
        <v>372.53</v>
      </c>
      <c r="E69" s="65">
        <f t="shared" si="15"/>
        <v>511.48</v>
      </c>
      <c r="F69" s="65">
        <f t="shared" si="15"/>
        <v>483.96</v>
      </c>
    </row>
    <row r="70" spans="2:6" x14ac:dyDescent="0.25">
      <c r="B70" s="24" t="s">
        <v>6</v>
      </c>
      <c r="C70" s="65">
        <f t="shared" si="12"/>
        <v>8.4700000000000006</v>
      </c>
      <c r="D70" s="65">
        <f t="shared" ref="D70:F70" si="16">E52</f>
        <v>10.02</v>
      </c>
      <c r="E70" s="65">
        <f t="shared" si="16"/>
        <v>19.600000000000001</v>
      </c>
      <c r="F70" s="65">
        <f t="shared" si="16"/>
        <v>31.21</v>
      </c>
    </row>
    <row r="71" spans="2:6" x14ac:dyDescent="0.25">
      <c r="B71" s="24" t="s">
        <v>9</v>
      </c>
      <c r="C71" s="65">
        <f t="shared" si="12"/>
        <v>3.97</v>
      </c>
      <c r="D71" s="65">
        <f t="shared" ref="D71:F71" si="17">E53</f>
        <v>7.71</v>
      </c>
      <c r="E71" s="65">
        <f t="shared" si="17"/>
        <v>8.34</v>
      </c>
      <c r="F71" s="65">
        <f t="shared" si="17"/>
        <v>0.61</v>
      </c>
    </row>
    <row r="72" spans="2:6" x14ac:dyDescent="0.25">
      <c r="B72" s="24" t="s">
        <v>8</v>
      </c>
      <c r="C72" s="65">
        <f t="shared" si="12"/>
        <v>4.51</v>
      </c>
      <c r="D72" s="65">
        <f t="shared" ref="D72:F72" si="18">E54</f>
        <v>5.35</v>
      </c>
      <c r="E72" s="65">
        <f t="shared" si="18"/>
        <v>1.53</v>
      </c>
      <c r="F72" s="65">
        <f t="shared" si="18"/>
        <v>0.19</v>
      </c>
    </row>
    <row r="73" spans="2:6" x14ac:dyDescent="0.25">
      <c r="B73" s="24" t="s">
        <v>2</v>
      </c>
      <c r="C73" s="65">
        <f t="shared" si="12"/>
        <v>14.91</v>
      </c>
      <c r="D73" s="65">
        <f t="shared" ref="D73:F73" si="19">E55</f>
        <v>4.51</v>
      </c>
      <c r="E73" s="65">
        <f t="shared" si="19"/>
        <v>0.94</v>
      </c>
      <c r="F73" s="65">
        <f t="shared" si="19"/>
        <v>7.37</v>
      </c>
    </row>
    <row r="74" spans="2:6" x14ac:dyDescent="0.25">
      <c r="B74" s="24" t="s">
        <v>11</v>
      </c>
      <c r="C74" s="65">
        <f t="shared" si="12"/>
        <v>5.68</v>
      </c>
      <c r="D74" s="65">
        <f t="shared" ref="D74:F74" si="20">E56</f>
        <v>7.01</v>
      </c>
      <c r="E74" s="65">
        <f t="shared" si="20"/>
        <v>0.14000000000000001</v>
      </c>
      <c r="F74" s="65">
        <f t="shared" si="20"/>
        <v>0</v>
      </c>
    </row>
    <row r="75" spans="2:6" x14ac:dyDescent="0.25">
      <c r="B75" s="24" t="s">
        <v>23</v>
      </c>
      <c r="C75" s="65">
        <f t="shared" si="12"/>
        <v>0</v>
      </c>
      <c r="D75" s="65">
        <f t="shared" ref="D75:F75" si="21">E57</f>
        <v>0.01</v>
      </c>
      <c r="E75" s="65">
        <f t="shared" si="21"/>
        <v>0.01</v>
      </c>
      <c r="F75" s="65">
        <f t="shared" si="21"/>
        <v>0.05</v>
      </c>
    </row>
  </sheetData>
  <mergeCells count="4">
    <mergeCell ref="D5:G5"/>
    <mergeCell ref="D41:G41"/>
    <mergeCell ref="B45:B46"/>
    <mergeCell ref="B49:B59"/>
  </mergeCells>
  <pageMargins left="0.7" right="0.7" top="0.75" bottom="0.75" header="0.3" footer="0.3"/>
  <pageSetup paperSize="9" scale="37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3"/>
  <sheetViews>
    <sheetView topLeftCell="A37" zoomScale="85" zoomScaleNormal="85" workbookViewId="0">
      <selection activeCell="L56" sqref="L56"/>
    </sheetView>
  </sheetViews>
  <sheetFormatPr baseColWidth="10" defaultRowHeight="15" x14ac:dyDescent="0.25"/>
  <cols>
    <col min="1" max="1" width="17.28515625" bestFit="1" customWidth="1"/>
    <col min="2" max="2" width="33" customWidth="1"/>
    <col min="3" max="3" width="23" bestFit="1" customWidth="1"/>
    <col min="4" max="9" width="10.7109375" customWidth="1"/>
  </cols>
  <sheetData>
    <row r="1" spans="1:9" ht="26.25" x14ac:dyDescent="0.25">
      <c r="A1" s="50" t="s">
        <v>33</v>
      </c>
      <c r="B1" s="51" t="s">
        <v>34</v>
      </c>
    </row>
    <row r="3" spans="1:9" ht="30" customHeight="1" x14ac:dyDescent="0.25">
      <c r="A3" s="53" t="s">
        <v>47</v>
      </c>
      <c r="B3" s="26" t="s">
        <v>26</v>
      </c>
      <c r="D3" s="23"/>
      <c r="E3" s="23"/>
      <c r="F3" s="23"/>
      <c r="G3" s="23"/>
    </row>
    <row r="4" spans="1:9" ht="15.75" customHeight="1" x14ac:dyDescent="0.25">
      <c r="A4" s="53"/>
      <c r="B4" s="26"/>
      <c r="D4" s="23"/>
      <c r="E4" s="23"/>
      <c r="F4" s="23"/>
      <c r="G4" s="23"/>
    </row>
    <row r="5" spans="1:9" x14ac:dyDescent="0.25">
      <c r="B5" t="s">
        <v>59</v>
      </c>
      <c r="C5" s="23"/>
      <c r="D5" s="94" t="s">
        <v>50</v>
      </c>
      <c r="E5" s="95"/>
      <c r="F5" s="95"/>
      <c r="G5" s="95"/>
    </row>
    <row r="6" spans="1:9" ht="45" x14ac:dyDescent="0.25">
      <c r="B6" s="54" t="s">
        <v>51</v>
      </c>
      <c r="C6" s="55" t="s">
        <v>52</v>
      </c>
      <c r="D6" s="61">
        <v>2019</v>
      </c>
      <c r="E6" s="61">
        <v>2020</v>
      </c>
      <c r="F6" s="61">
        <v>2021</v>
      </c>
      <c r="G6" s="61">
        <v>2022</v>
      </c>
      <c r="H6" s="32" t="s">
        <v>17</v>
      </c>
      <c r="I6" s="32" t="s">
        <v>18</v>
      </c>
    </row>
    <row r="7" spans="1:9" x14ac:dyDescent="0.25">
      <c r="B7" s="31" t="s">
        <v>53</v>
      </c>
      <c r="C7" s="6" t="s">
        <v>14</v>
      </c>
      <c r="D7" s="17">
        <v>545.67999999999995</v>
      </c>
      <c r="E7" s="17">
        <v>435.36</v>
      </c>
      <c r="F7" s="17">
        <v>466.98</v>
      </c>
      <c r="G7" s="17">
        <v>299.04000000000002</v>
      </c>
      <c r="H7" s="33">
        <f t="shared" ref="H7:H13" si="0">AVERAGE(D7:G7)</f>
        <v>436.76499999999999</v>
      </c>
      <c r="I7" s="33">
        <f t="shared" ref="I7:I13" si="1">AVERAGE(D7:H7)</f>
        <v>436.76499999999999</v>
      </c>
    </row>
    <row r="8" spans="1:9" x14ac:dyDescent="0.25">
      <c r="B8" s="27" t="s">
        <v>19</v>
      </c>
      <c r="C8" s="6" t="s">
        <v>14</v>
      </c>
      <c r="D8" s="17">
        <v>1.77</v>
      </c>
      <c r="E8" s="17">
        <v>1.82</v>
      </c>
      <c r="F8" s="17">
        <v>0.23</v>
      </c>
      <c r="G8" s="17">
        <v>0.61</v>
      </c>
      <c r="H8" s="33">
        <f t="shared" si="0"/>
        <v>1.1074999999999999</v>
      </c>
      <c r="I8" s="33">
        <f t="shared" si="1"/>
        <v>1.1074999999999999</v>
      </c>
    </row>
    <row r="9" spans="1:9" x14ac:dyDescent="0.25">
      <c r="B9" s="28" t="s">
        <v>5</v>
      </c>
      <c r="C9" s="6" t="s">
        <v>14</v>
      </c>
      <c r="D9" s="17">
        <v>66.3</v>
      </c>
      <c r="E9" s="17">
        <v>36.49</v>
      </c>
      <c r="F9" s="17">
        <v>44.84</v>
      </c>
      <c r="G9" s="17">
        <v>31.66</v>
      </c>
      <c r="H9" s="33">
        <f t="shared" si="0"/>
        <v>44.822499999999998</v>
      </c>
      <c r="I9" s="33">
        <f t="shared" si="1"/>
        <v>44.822499999999998</v>
      </c>
    </row>
    <row r="10" spans="1:9" x14ac:dyDescent="0.25">
      <c r="B10" s="30" t="s">
        <v>20</v>
      </c>
      <c r="C10" s="6" t="s">
        <v>14</v>
      </c>
      <c r="D10" s="17">
        <v>143.54</v>
      </c>
      <c r="E10" s="17">
        <v>239.37</v>
      </c>
      <c r="F10" s="17">
        <v>222.35</v>
      </c>
      <c r="G10" s="17">
        <v>318.17</v>
      </c>
      <c r="H10" s="33">
        <f t="shared" si="0"/>
        <v>230.85750000000002</v>
      </c>
      <c r="I10" s="33">
        <f t="shared" si="1"/>
        <v>230.85750000000002</v>
      </c>
    </row>
    <row r="11" spans="1:9" x14ac:dyDescent="0.25">
      <c r="B11" s="29" t="s">
        <v>81</v>
      </c>
      <c r="C11" s="6" t="s">
        <v>14</v>
      </c>
      <c r="D11" s="8">
        <v>37.83</v>
      </c>
      <c r="E11" s="8">
        <v>13.28</v>
      </c>
      <c r="F11" s="8">
        <v>22.8</v>
      </c>
      <c r="G11" s="8">
        <v>7.06</v>
      </c>
      <c r="H11" s="33">
        <f t="shared" si="0"/>
        <v>20.2425</v>
      </c>
      <c r="I11" s="33">
        <f t="shared" si="1"/>
        <v>20.2425</v>
      </c>
    </row>
    <row r="12" spans="1:9" x14ac:dyDescent="0.25">
      <c r="B12" s="5" t="s">
        <v>78</v>
      </c>
      <c r="C12" s="6" t="s">
        <v>14</v>
      </c>
      <c r="D12" s="17">
        <v>10.95</v>
      </c>
      <c r="E12" s="17">
        <v>2.6</v>
      </c>
      <c r="F12" s="17">
        <v>5.05</v>
      </c>
      <c r="G12" s="17">
        <v>2.46</v>
      </c>
      <c r="H12" s="33">
        <f t="shared" si="0"/>
        <v>5.2649999999999997</v>
      </c>
      <c r="I12" s="33">
        <f t="shared" si="1"/>
        <v>5.2649999999999997</v>
      </c>
    </row>
    <row r="13" spans="1:9" x14ac:dyDescent="0.25">
      <c r="B13" s="7" t="s">
        <v>28</v>
      </c>
      <c r="C13" s="6" t="s">
        <v>14</v>
      </c>
      <c r="D13" s="17">
        <f>SUM(D7:D12)</f>
        <v>806.06999999999994</v>
      </c>
      <c r="E13" s="17">
        <f>SUM(E7:E12)</f>
        <v>728.92</v>
      </c>
      <c r="F13" s="17">
        <f>SUM(F7:F12)</f>
        <v>762.25</v>
      </c>
      <c r="G13" s="17">
        <f>SUM(G7:G12)</f>
        <v>659</v>
      </c>
      <c r="H13" s="33">
        <f t="shared" si="0"/>
        <v>739.06</v>
      </c>
      <c r="I13" s="33">
        <f t="shared" si="1"/>
        <v>739.06</v>
      </c>
    </row>
    <row r="14" spans="1:9" x14ac:dyDescent="0.25">
      <c r="D14" s="19"/>
      <c r="E14" s="19"/>
      <c r="F14" s="19"/>
      <c r="G14" s="19"/>
    </row>
    <row r="26" spans="2:6" x14ac:dyDescent="0.25">
      <c r="C26" s="1">
        <v>2019</v>
      </c>
      <c r="D26" s="1">
        <v>2020</v>
      </c>
      <c r="E26" s="1">
        <v>2021</v>
      </c>
      <c r="F26" s="1">
        <v>2022</v>
      </c>
    </row>
    <row r="27" spans="2:6" x14ac:dyDescent="0.25">
      <c r="B27" s="34" t="s">
        <v>53</v>
      </c>
      <c r="C27" s="89">
        <f t="shared" ref="C27:C32" si="2">D7</f>
        <v>545.67999999999995</v>
      </c>
      <c r="D27" s="89">
        <f t="shared" ref="D27:F27" si="3">E7</f>
        <v>435.36</v>
      </c>
      <c r="E27" s="89">
        <f t="shared" si="3"/>
        <v>466.98</v>
      </c>
      <c r="F27" s="89">
        <f t="shared" si="3"/>
        <v>299.04000000000002</v>
      </c>
    </row>
    <row r="28" spans="2:6" x14ac:dyDescent="0.25">
      <c r="B28" s="34" t="s">
        <v>19</v>
      </c>
      <c r="C28" s="89">
        <f t="shared" si="2"/>
        <v>1.77</v>
      </c>
      <c r="D28" s="89">
        <f t="shared" ref="D28:F28" si="4">E8</f>
        <v>1.82</v>
      </c>
      <c r="E28" s="89">
        <f t="shared" si="4"/>
        <v>0.23</v>
      </c>
      <c r="F28" s="89">
        <f t="shared" si="4"/>
        <v>0.61</v>
      </c>
    </row>
    <row r="29" spans="2:6" x14ac:dyDescent="0.25">
      <c r="B29" s="34" t="s">
        <v>5</v>
      </c>
      <c r="C29" s="89">
        <f t="shared" si="2"/>
        <v>66.3</v>
      </c>
      <c r="D29" s="89">
        <f t="shared" ref="D29:F29" si="5">E9</f>
        <v>36.49</v>
      </c>
      <c r="E29" s="89">
        <f t="shared" si="5"/>
        <v>44.84</v>
      </c>
      <c r="F29" s="89">
        <f t="shared" si="5"/>
        <v>31.66</v>
      </c>
    </row>
    <row r="30" spans="2:6" x14ac:dyDescent="0.25">
      <c r="B30" s="34" t="s">
        <v>20</v>
      </c>
      <c r="C30" s="89">
        <f t="shared" si="2"/>
        <v>143.54</v>
      </c>
      <c r="D30" s="89">
        <f t="shared" ref="D30:F30" si="6">E10</f>
        <v>239.37</v>
      </c>
      <c r="E30" s="89">
        <f t="shared" si="6"/>
        <v>222.35</v>
      </c>
      <c r="F30" s="89">
        <f t="shared" si="6"/>
        <v>318.17</v>
      </c>
    </row>
    <row r="31" spans="2:6" x14ac:dyDescent="0.25">
      <c r="B31" s="34" t="s">
        <v>81</v>
      </c>
      <c r="C31" s="89">
        <f t="shared" si="2"/>
        <v>37.83</v>
      </c>
      <c r="D31" s="89">
        <f t="shared" ref="D31:F31" si="7">E11</f>
        <v>13.28</v>
      </c>
      <c r="E31" s="89">
        <f t="shared" si="7"/>
        <v>22.8</v>
      </c>
      <c r="F31" s="89">
        <f t="shared" si="7"/>
        <v>7.06</v>
      </c>
    </row>
    <row r="32" spans="2:6" x14ac:dyDescent="0.25">
      <c r="B32" s="34" t="s">
        <v>78</v>
      </c>
      <c r="C32" s="89">
        <f t="shared" si="2"/>
        <v>10.95</v>
      </c>
      <c r="D32" s="89">
        <f t="shared" ref="D32:F32" si="8">E12</f>
        <v>2.6</v>
      </c>
      <c r="E32" s="89">
        <f t="shared" si="8"/>
        <v>5.05</v>
      </c>
      <c r="F32" s="89">
        <f t="shared" si="8"/>
        <v>2.46</v>
      </c>
    </row>
    <row r="38" spans="1:9" ht="15.75" x14ac:dyDescent="0.25">
      <c r="A38" s="53" t="s">
        <v>54</v>
      </c>
      <c r="B38" s="26" t="s">
        <v>61</v>
      </c>
    </row>
    <row r="41" spans="1:9" x14ac:dyDescent="0.25">
      <c r="D41" s="96" t="s">
        <v>56</v>
      </c>
      <c r="E41" s="96"/>
      <c r="F41" s="96"/>
      <c r="G41" s="96"/>
    </row>
    <row r="42" spans="1:9" x14ac:dyDescent="0.25">
      <c r="D42" s="56">
        <v>2019</v>
      </c>
      <c r="E42" s="56">
        <v>2020</v>
      </c>
      <c r="F42" s="56">
        <v>2021</v>
      </c>
      <c r="G42" s="56">
        <v>2022</v>
      </c>
      <c r="H42" s="57" t="s">
        <v>27</v>
      </c>
    </row>
    <row r="43" spans="1:9" x14ac:dyDescent="0.25">
      <c r="B43" s="76" t="s">
        <v>53</v>
      </c>
      <c r="C43" s="69" t="s">
        <v>25</v>
      </c>
      <c r="D43" s="65">
        <v>545.67999999999995</v>
      </c>
      <c r="E43" s="65">
        <v>435.36</v>
      </c>
      <c r="F43" s="65">
        <v>466.98</v>
      </c>
      <c r="G43" s="65">
        <v>299.04000000000002</v>
      </c>
      <c r="H43" s="81">
        <f>SUM(D43:G43)</f>
        <v>1747.06</v>
      </c>
    </row>
    <row r="44" spans="1:9" x14ac:dyDescent="0.25">
      <c r="B44" s="77" t="s">
        <v>19</v>
      </c>
      <c r="C44" s="70" t="s">
        <v>0</v>
      </c>
      <c r="D44" s="65">
        <v>1.77</v>
      </c>
      <c r="E44" s="65">
        <v>1.82</v>
      </c>
      <c r="F44" s="65">
        <v>0.23</v>
      </c>
      <c r="G44" s="65">
        <v>0.61</v>
      </c>
      <c r="H44" s="81">
        <f t="shared" ref="H44:H60" si="9">SUM(D44:G44)</f>
        <v>4.43</v>
      </c>
    </row>
    <row r="45" spans="1:9" x14ac:dyDescent="0.25">
      <c r="B45" s="100" t="s">
        <v>5</v>
      </c>
      <c r="C45" s="71" t="s">
        <v>5</v>
      </c>
      <c r="D45" s="65">
        <v>66.290000000000006</v>
      </c>
      <c r="E45" s="65">
        <v>36.49</v>
      </c>
      <c r="F45" s="65">
        <v>44.84</v>
      </c>
      <c r="G45" s="65">
        <v>31.66</v>
      </c>
      <c r="H45" s="81">
        <f t="shared" si="9"/>
        <v>179.28</v>
      </c>
      <c r="I45">
        <f>SUM(H45:H46)</f>
        <v>179.29</v>
      </c>
    </row>
    <row r="46" spans="1:9" x14ac:dyDescent="0.25">
      <c r="B46" s="101"/>
      <c r="C46" s="71" t="s">
        <v>7</v>
      </c>
      <c r="D46" s="65">
        <v>0.01</v>
      </c>
      <c r="E46" s="65">
        <v>0</v>
      </c>
      <c r="F46" s="65">
        <v>0</v>
      </c>
      <c r="G46" s="65">
        <v>0</v>
      </c>
      <c r="H46" s="81">
        <f t="shared" si="9"/>
        <v>0.01</v>
      </c>
    </row>
    <row r="47" spans="1:9" x14ac:dyDescent="0.25">
      <c r="B47" s="78" t="s">
        <v>20</v>
      </c>
      <c r="C47" s="72" t="s">
        <v>10</v>
      </c>
      <c r="D47" s="65">
        <v>143.44999999999999</v>
      </c>
      <c r="E47" s="65">
        <v>239.37</v>
      </c>
      <c r="F47" s="65">
        <v>222.35</v>
      </c>
      <c r="G47" s="65">
        <v>318.17</v>
      </c>
      <c r="H47" s="81">
        <f t="shared" si="9"/>
        <v>923.33999999999992</v>
      </c>
    </row>
    <row r="48" spans="1:9" x14ac:dyDescent="0.25">
      <c r="B48" s="79" t="s">
        <v>81</v>
      </c>
      <c r="C48" s="73" t="s">
        <v>4</v>
      </c>
      <c r="D48" s="65">
        <v>37.83</v>
      </c>
      <c r="E48" s="65">
        <v>13.28</v>
      </c>
      <c r="F48" s="65">
        <v>22.8</v>
      </c>
      <c r="G48" s="65">
        <v>7.06</v>
      </c>
      <c r="H48" s="81">
        <f t="shared" si="9"/>
        <v>80.97</v>
      </c>
    </row>
    <row r="49" spans="2:9" x14ac:dyDescent="0.25">
      <c r="B49" s="102" t="s">
        <v>60</v>
      </c>
      <c r="C49" s="74" t="s">
        <v>3</v>
      </c>
      <c r="D49" s="65">
        <v>2.2999999999999998</v>
      </c>
      <c r="E49" s="65">
        <v>0.02</v>
      </c>
      <c r="F49" s="65">
        <v>0.8</v>
      </c>
      <c r="G49" s="65">
        <v>0.06</v>
      </c>
      <c r="H49" s="81">
        <f t="shared" si="9"/>
        <v>3.18</v>
      </c>
    </row>
    <row r="50" spans="2:9" x14ac:dyDescent="0.25">
      <c r="B50" s="101"/>
      <c r="C50" s="74" t="s">
        <v>57</v>
      </c>
      <c r="D50" s="65">
        <v>0.57999999999999996</v>
      </c>
      <c r="E50" s="65">
        <v>0.2</v>
      </c>
      <c r="F50" s="65">
        <v>0.26</v>
      </c>
      <c r="G50" s="65">
        <v>0.54</v>
      </c>
      <c r="H50" s="81">
        <f t="shared" si="9"/>
        <v>1.58</v>
      </c>
    </row>
    <row r="51" spans="2:9" x14ac:dyDescent="0.25">
      <c r="B51" s="101"/>
      <c r="C51" s="62" t="s">
        <v>62</v>
      </c>
      <c r="D51" s="65">
        <v>0</v>
      </c>
      <c r="E51" s="65">
        <v>0</v>
      </c>
      <c r="F51" s="65">
        <v>0</v>
      </c>
      <c r="G51" s="65">
        <v>0</v>
      </c>
      <c r="H51" s="81">
        <f t="shared" si="9"/>
        <v>0</v>
      </c>
      <c r="I51">
        <f>SUM(H49:H59)</f>
        <v>21.32</v>
      </c>
    </row>
    <row r="52" spans="2:9" x14ac:dyDescent="0.25">
      <c r="B52" s="101"/>
      <c r="C52" s="62" t="s">
        <v>63</v>
      </c>
      <c r="D52" s="65">
        <v>0</v>
      </c>
      <c r="E52" s="65">
        <v>0</v>
      </c>
      <c r="F52" s="65">
        <v>0</v>
      </c>
      <c r="G52" s="65">
        <v>0</v>
      </c>
      <c r="H52" s="81">
        <f t="shared" si="9"/>
        <v>0</v>
      </c>
    </row>
    <row r="53" spans="2:9" x14ac:dyDescent="0.25">
      <c r="B53" s="101"/>
      <c r="C53" s="74" t="s">
        <v>1</v>
      </c>
      <c r="D53" s="65">
        <v>3.89</v>
      </c>
      <c r="E53" s="65">
        <v>1.81</v>
      </c>
      <c r="F53" s="65">
        <v>3.59</v>
      </c>
      <c r="G53" s="65">
        <v>1.66</v>
      </c>
      <c r="H53" s="81">
        <f t="shared" si="9"/>
        <v>10.95</v>
      </c>
    </row>
    <row r="54" spans="2:9" x14ac:dyDescent="0.25">
      <c r="B54" s="101"/>
      <c r="C54" s="74" t="s">
        <v>6</v>
      </c>
      <c r="D54" s="65">
        <v>0.64</v>
      </c>
      <c r="E54" s="65">
        <v>0.04</v>
      </c>
      <c r="F54" s="65">
        <v>0.46</v>
      </c>
      <c r="G54" s="65">
        <v>0.03</v>
      </c>
      <c r="H54" s="81">
        <f t="shared" si="9"/>
        <v>1.1700000000000002</v>
      </c>
    </row>
    <row r="55" spans="2:9" x14ac:dyDescent="0.25">
      <c r="B55" s="101"/>
      <c r="C55" s="74" t="s">
        <v>9</v>
      </c>
      <c r="D55" s="65">
        <v>0</v>
      </c>
      <c r="E55" s="65">
        <v>0</v>
      </c>
      <c r="F55" s="65">
        <v>0.13</v>
      </c>
      <c r="G55" s="65">
        <v>0</v>
      </c>
      <c r="H55" s="81">
        <f t="shared" si="9"/>
        <v>0.13</v>
      </c>
    </row>
    <row r="56" spans="2:9" x14ac:dyDescent="0.25">
      <c r="B56" s="101"/>
      <c r="C56" s="62" t="s">
        <v>2</v>
      </c>
      <c r="D56" s="64">
        <v>0</v>
      </c>
      <c r="E56" s="64">
        <v>0</v>
      </c>
      <c r="F56" s="64">
        <v>0</v>
      </c>
      <c r="G56" s="64">
        <v>0</v>
      </c>
      <c r="H56" s="81">
        <f t="shared" si="9"/>
        <v>0</v>
      </c>
    </row>
    <row r="57" spans="2:9" x14ac:dyDescent="0.25">
      <c r="B57" s="101"/>
      <c r="C57" s="74" t="s">
        <v>8</v>
      </c>
      <c r="D57" s="65">
        <v>0.02</v>
      </c>
      <c r="E57" s="65">
        <v>0.11</v>
      </c>
      <c r="F57" s="65">
        <v>7.0000000000000007E-2</v>
      </c>
      <c r="G57" s="65">
        <v>0.17</v>
      </c>
      <c r="H57" s="81">
        <f t="shared" si="9"/>
        <v>0.37</v>
      </c>
    </row>
    <row r="58" spans="2:9" x14ac:dyDescent="0.25">
      <c r="B58" s="101"/>
      <c r="C58" s="74" t="s">
        <v>11</v>
      </c>
      <c r="D58" s="65">
        <v>3.52</v>
      </c>
      <c r="E58" s="65">
        <v>0.42</v>
      </c>
      <c r="F58" s="65">
        <v>0</v>
      </c>
      <c r="G58" s="65">
        <v>0</v>
      </c>
      <c r="H58" s="81">
        <f t="shared" si="9"/>
        <v>3.94</v>
      </c>
    </row>
    <row r="59" spans="2:9" x14ac:dyDescent="0.25">
      <c r="B59" s="101"/>
      <c r="C59" s="62" t="s">
        <v>23</v>
      </c>
      <c r="D59" s="64">
        <v>0</v>
      </c>
      <c r="E59" s="64">
        <v>0</v>
      </c>
      <c r="F59" s="64">
        <v>0</v>
      </c>
      <c r="G59" s="64">
        <v>0</v>
      </c>
      <c r="H59" s="81">
        <f t="shared" si="9"/>
        <v>0</v>
      </c>
    </row>
    <row r="60" spans="2:9" x14ac:dyDescent="0.25">
      <c r="B60" s="68"/>
      <c r="C60" s="82" t="s">
        <v>27</v>
      </c>
      <c r="D60" s="83">
        <f>SUM(D44:D59)</f>
        <v>260.29999999999995</v>
      </c>
      <c r="E60" s="83">
        <f>SUM(E44:E59)</f>
        <v>293.56</v>
      </c>
      <c r="F60" s="83">
        <f>SUM(F44:F59)</f>
        <v>295.52999999999997</v>
      </c>
      <c r="G60" s="83">
        <f>SUM(G44:G59)</f>
        <v>359.96000000000004</v>
      </c>
      <c r="H60" s="81">
        <f t="shared" si="9"/>
        <v>1209.3499999999999</v>
      </c>
    </row>
    <row r="61" spans="2:9" x14ac:dyDescent="0.25">
      <c r="B61" s="68"/>
      <c r="C61" s="75" t="s">
        <v>24</v>
      </c>
      <c r="D61" s="64">
        <f>D45+D46</f>
        <v>66.300000000000011</v>
      </c>
      <c r="E61" s="64">
        <f t="shared" ref="E61:G61" si="10">E45+E46</f>
        <v>36.49</v>
      </c>
      <c r="F61" s="64">
        <f t="shared" si="10"/>
        <v>44.84</v>
      </c>
      <c r="G61" s="64">
        <f t="shared" si="10"/>
        <v>31.66</v>
      </c>
    </row>
    <row r="62" spans="2:9" x14ac:dyDescent="0.25">
      <c r="B62" s="68"/>
      <c r="C62" s="63" t="s">
        <v>12</v>
      </c>
      <c r="D62" s="64">
        <f>SUM(D49:D59)</f>
        <v>10.95</v>
      </c>
      <c r="E62" s="64">
        <f t="shared" ref="E62:G62" si="11">SUM(E49:E59)</f>
        <v>2.6</v>
      </c>
      <c r="F62" s="64">
        <f t="shared" si="11"/>
        <v>5.3100000000000005</v>
      </c>
      <c r="G62" s="64">
        <f t="shared" si="11"/>
        <v>2.4599999999999995</v>
      </c>
    </row>
    <row r="63" spans="2:9" x14ac:dyDescent="0.25">
      <c r="B63" s="68"/>
    </row>
    <row r="64" spans="2:9" x14ac:dyDescent="0.25">
      <c r="B64" s="68"/>
    </row>
    <row r="65" spans="2:3" x14ac:dyDescent="0.25">
      <c r="B65" s="68"/>
    </row>
    <row r="66" spans="2:3" x14ac:dyDescent="0.25">
      <c r="B66" s="68"/>
    </row>
    <row r="67" spans="2:3" x14ac:dyDescent="0.25">
      <c r="B67" s="68"/>
      <c r="C67" t="s">
        <v>65</v>
      </c>
    </row>
    <row r="68" spans="2:3" x14ac:dyDescent="0.25">
      <c r="B68" s="31" t="s">
        <v>53</v>
      </c>
      <c r="C68">
        <f>H43</f>
        <v>1747.06</v>
      </c>
    </row>
    <row r="69" spans="2:3" x14ac:dyDescent="0.25">
      <c r="B69" s="27" t="s">
        <v>19</v>
      </c>
      <c r="C69">
        <f>H44</f>
        <v>4.43</v>
      </c>
    </row>
    <row r="70" spans="2:3" x14ac:dyDescent="0.25">
      <c r="B70" t="s">
        <v>5</v>
      </c>
      <c r="C70">
        <f>I45</f>
        <v>179.29</v>
      </c>
    </row>
    <row r="71" spans="2:3" x14ac:dyDescent="0.25">
      <c r="B71" s="30" t="s">
        <v>64</v>
      </c>
      <c r="C71">
        <f>H47</f>
        <v>923.33999999999992</v>
      </c>
    </row>
    <row r="72" spans="2:3" x14ac:dyDescent="0.25">
      <c r="B72" s="29" t="s">
        <v>4</v>
      </c>
      <c r="C72">
        <f>H48</f>
        <v>80.97</v>
      </c>
    </row>
    <row r="73" spans="2:3" x14ac:dyDescent="0.25">
      <c r="B73" t="s">
        <v>60</v>
      </c>
      <c r="C73">
        <f>I51</f>
        <v>21.32</v>
      </c>
    </row>
  </sheetData>
  <mergeCells count="4">
    <mergeCell ref="D5:G5"/>
    <mergeCell ref="D41:G41"/>
    <mergeCell ref="B45:B46"/>
    <mergeCell ref="B49:B59"/>
  </mergeCells>
  <pageMargins left="0.7" right="0.7" top="0.75" bottom="0.75" header="0.3" footer="0.3"/>
  <pageSetup paperSize="9" scale="5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MD</vt:lpstr>
      <vt:lpstr>Bilan D008</vt:lpstr>
      <vt:lpstr>PP 2018 perdues</vt:lpstr>
      <vt:lpstr>PP apparues post 2018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2024-07-17T07:37:21Z</dcterms:modified>
</cp:coreProperties>
</file>