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20" activeTab="3"/>
  </bookViews>
  <sheets>
    <sheet name="MD" sheetId="6" r:id="rId1"/>
    <sheet name="Bilan D055" sheetId="2" r:id="rId2"/>
    <sheet name="PP 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4" l="1"/>
  <c r="D62" i="4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C76" i="3"/>
  <c r="C75" i="3"/>
  <c r="C74" i="3"/>
  <c r="C73" i="3"/>
  <c r="C72" i="3"/>
  <c r="C71" i="3"/>
  <c r="C70" i="3"/>
  <c r="C69" i="3"/>
  <c r="C68" i="3"/>
  <c r="E61" i="3"/>
  <c r="F61" i="3"/>
  <c r="G61" i="3"/>
  <c r="E62" i="3"/>
  <c r="F62" i="3"/>
  <c r="G62" i="3"/>
  <c r="D61" i="3"/>
  <c r="D62" i="3"/>
  <c r="E24" i="2" l="1"/>
  <c r="F24" i="2"/>
  <c r="G24" i="2"/>
  <c r="H24" i="2"/>
  <c r="E25" i="2"/>
  <c r="F25" i="2"/>
  <c r="G25" i="2"/>
  <c r="H25" i="2"/>
  <c r="D24" i="2"/>
  <c r="H45" i="4" l="1"/>
  <c r="C70" i="4" s="1"/>
  <c r="H46" i="4"/>
  <c r="C71" i="4" s="1"/>
  <c r="H47" i="4"/>
  <c r="H48" i="4"/>
  <c r="C72" i="4" s="1"/>
  <c r="H49" i="4"/>
  <c r="C73" i="4" s="1"/>
  <c r="H50" i="4"/>
  <c r="H51" i="4"/>
  <c r="H52" i="4"/>
  <c r="H53" i="4"/>
  <c r="H54" i="4"/>
  <c r="H55" i="4"/>
  <c r="H56" i="4"/>
  <c r="H57" i="4"/>
  <c r="H58" i="4"/>
  <c r="H59" i="4"/>
  <c r="H60" i="4"/>
  <c r="H44" i="4"/>
  <c r="C69" i="4" s="1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43" i="3"/>
  <c r="C74" i="4" l="1"/>
  <c r="G63" i="4"/>
  <c r="F63" i="4"/>
  <c r="E32" i="4" s="1"/>
  <c r="E63" i="4"/>
  <c r="D32" i="4" s="1"/>
  <c r="C32" i="4"/>
  <c r="G62" i="4"/>
  <c r="F29" i="4" s="1"/>
  <c r="F62" i="4"/>
  <c r="E29" i="4" s="1"/>
  <c r="E62" i="4"/>
  <c r="D29" i="4" s="1"/>
  <c r="C29" i="4"/>
  <c r="G61" i="4"/>
  <c r="F61" i="4"/>
  <c r="E61" i="4"/>
  <c r="D61" i="4"/>
  <c r="F32" i="4"/>
  <c r="F31" i="4"/>
  <c r="E31" i="4"/>
  <c r="D31" i="4"/>
  <c r="C31" i="4"/>
  <c r="F30" i="4"/>
  <c r="E30" i="4"/>
  <c r="D30" i="4"/>
  <c r="F28" i="4"/>
  <c r="E28" i="4"/>
  <c r="D28" i="4"/>
  <c r="F32" i="3"/>
  <c r="E32" i="3"/>
  <c r="D32" i="3"/>
  <c r="E29" i="3"/>
  <c r="D29" i="3"/>
  <c r="G60" i="3"/>
  <c r="F60" i="3"/>
  <c r="E60" i="3"/>
  <c r="D60" i="3"/>
  <c r="F31" i="3"/>
  <c r="E31" i="3"/>
  <c r="D31" i="3"/>
  <c r="C31" i="3"/>
  <c r="F30" i="3"/>
  <c r="E30" i="3"/>
  <c r="D30" i="3"/>
  <c r="C30" i="3"/>
  <c r="F28" i="3"/>
  <c r="E28" i="3"/>
  <c r="D28" i="3"/>
  <c r="C28" i="3"/>
  <c r="F27" i="3"/>
  <c r="H16" i="2"/>
  <c r="G16" i="2"/>
  <c r="F16" i="2"/>
  <c r="D15" i="2"/>
  <c r="G10" i="2"/>
  <c r="F10" i="2"/>
  <c r="H9" i="2"/>
  <c r="H10" i="2" s="1"/>
  <c r="G9" i="2"/>
  <c r="F9" i="2"/>
  <c r="E9" i="2"/>
  <c r="E10" i="2" s="1"/>
  <c r="H7" i="2"/>
  <c r="G7" i="2"/>
  <c r="F7" i="2"/>
  <c r="E7" i="2"/>
  <c r="E8" i="2" l="1"/>
  <c r="D61" i="2"/>
  <c r="F8" i="2"/>
  <c r="E61" i="2"/>
  <c r="H17" i="2"/>
  <c r="G62" i="2"/>
  <c r="G17" i="2"/>
  <c r="F62" i="2"/>
  <c r="F17" i="2"/>
  <c r="E62" i="2"/>
  <c r="G8" i="2"/>
  <c r="F61" i="2"/>
  <c r="H8" i="2"/>
  <c r="G61" i="2"/>
  <c r="H18" i="2"/>
  <c r="H19" i="2" s="1"/>
  <c r="D25" i="2"/>
  <c r="H61" i="4"/>
  <c r="I7" i="2"/>
  <c r="J7" i="2" s="1"/>
  <c r="G18" i="2"/>
  <c r="G19" i="2" s="1"/>
  <c r="E16" i="2"/>
  <c r="D62" i="2" s="1"/>
  <c r="E18" i="2"/>
  <c r="E19" i="2" s="1"/>
  <c r="F18" i="2"/>
  <c r="F19" i="2" s="1"/>
  <c r="H11" i="4"/>
  <c r="I11" i="4" s="1"/>
  <c r="E13" i="4"/>
  <c r="F13" i="4"/>
  <c r="H9" i="4"/>
  <c r="I9" i="4" s="1"/>
  <c r="G13" i="4"/>
  <c r="D13" i="4"/>
  <c r="H7" i="4"/>
  <c r="I7" i="4" s="1"/>
  <c r="C27" i="4"/>
  <c r="E27" i="4"/>
  <c r="C30" i="4"/>
  <c r="D27" i="4"/>
  <c r="F27" i="4"/>
  <c r="H8" i="4"/>
  <c r="I8" i="4" s="1"/>
  <c r="H10" i="4"/>
  <c r="I10" i="4" s="1"/>
  <c r="H12" i="4"/>
  <c r="I12" i="4" s="1"/>
  <c r="C28" i="4"/>
  <c r="H60" i="3"/>
  <c r="H8" i="3"/>
  <c r="I8" i="3" s="1"/>
  <c r="H10" i="3"/>
  <c r="I10" i="3" s="1"/>
  <c r="F29" i="3"/>
  <c r="G13" i="3"/>
  <c r="F13" i="3"/>
  <c r="C32" i="3"/>
  <c r="H12" i="3"/>
  <c r="I12" i="3" s="1"/>
  <c r="H9" i="3"/>
  <c r="I9" i="3" s="1"/>
  <c r="C29" i="3"/>
  <c r="E13" i="3"/>
  <c r="D13" i="3"/>
  <c r="C27" i="3"/>
  <c r="H7" i="3"/>
  <c r="I7" i="3" s="1"/>
  <c r="H11" i="3"/>
  <c r="I11" i="3" s="1"/>
  <c r="D27" i="3"/>
  <c r="E27" i="3"/>
  <c r="E17" i="2" l="1"/>
  <c r="I16" i="2"/>
  <c r="J16" i="2" s="1"/>
  <c r="I8" i="2"/>
  <c r="I6" i="2"/>
  <c r="H13" i="4"/>
  <c r="I13" i="4" s="1"/>
  <c r="H13" i="3"/>
  <c r="I13" i="3"/>
  <c r="I9" i="2" l="1"/>
  <c r="I10" i="2" s="1"/>
  <c r="J6" i="2"/>
  <c r="J9" i="2" s="1"/>
  <c r="J10" i="2" s="1"/>
  <c r="I17" i="2"/>
  <c r="I15" i="2"/>
  <c r="J8" i="2"/>
  <c r="J15" i="2" l="1"/>
  <c r="J18" i="2" s="1"/>
  <c r="J19" i="2" s="1"/>
  <c r="I18" i="2"/>
  <c r="I19" i="2" s="1"/>
  <c r="J17" i="2"/>
</calcChain>
</file>

<file path=xl/sharedStrings.xml><?xml version="1.0" encoding="utf-8"?>
<sst xmlns="http://schemas.openxmlformats.org/spreadsheetml/2006/main" count="186" uniqueCount="80">
  <si>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</si>
  <si>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</si>
  <si>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</si>
  <si>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</si>
  <si>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</si>
  <si>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</si>
  <si>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</si>
  <si>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</si>
  <si>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</si>
  <si>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</si>
  <si>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</si>
  <si>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</si>
  <si>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</si>
  <si>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</si>
  <si>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</si>
  <si>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</si>
  <si>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</si>
  <si>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</si>
  <si>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</si>
  <si>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</si>
  <si>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</si>
  <si>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</si>
  <si>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</si>
  <si>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</si>
  <si>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</si>
  <si>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Focus sur les PP apparues après 2018 en année N et leur situation culturale en année (N-1)</t>
  </si>
  <si>
    <t>total</t>
  </si>
  <si>
    <t>Total PP apparues</t>
  </si>
  <si>
    <t>LEGUMINEUSE</t>
  </si>
  <si>
    <t>AUTRES CULTURES</t>
  </si>
  <si>
    <t xml:space="preserve">Département </t>
  </si>
  <si>
    <t>Evolution 1</t>
  </si>
  <si>
    <t>Suivi annuel des surfaces déclarées en prairies permanentes (ha)</t>
  </si>
  <si>
    <t>unités</t>
  </si>
  <si>
    <t>MEUSE</t>
  </si>
  <si>
    <t>Evolution 2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</si>
  <si>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</si>
  <si>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</si>
  <si>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</si>
  <si>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</si>
  <si>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</si>
  <si>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</si>
  <si>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</si>
  <si>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</si>
  <si>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</si>
  <si>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</si>
  <si>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</si>
  <si>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t>Evolution des PP entre Années N et (N+1)</t>
  </si>
  <si>
    <t>Analyse 1</t>
  </si>
  <si>
    <t xml:space="preserve">Focus sur l'évolution culturale des PP2018 perdues </t>
  </si>
  <si>
    <t>Devenir de ces PP2018 perdues :</t>
  </si>
  <si>
    <t>Campagnes PAC</t>
  </si>
  <si>
    <t>Groupes de cultures</t>
  </si>
  <si>
    <t>Unités</t>
  </si>
  <si>
    <t>PARCELLES NON DECLAREES</t>
  </si>
  <si>
    <t>Analyse 2</t>
  </si>
  <si>
    <t>Détail de l'évolution culturale des PP2018 perdues en année N</t>
  </si>
  <si>
    <t>Campagnes PAC (année N)</t>
  </si>
  <si>
    <t>PRAIRIES ARTIFICIELLES</t>
  </si>
  <si>
    <t>Cultures</t>
  </si>
  <si>
    <t>PRAIRIES TEMPORAIRES</t>
  </si>
  <si>
    <t>Origine des PP apparues</t>
  </si>
  <si>
    <t>TERRE ARABLE</t>
  </si>
  <si>
    <t>Détail de l'évolution culturale des PP apparues en année N (N&gt;2018)</t>
  </si>
  <si>
    <t>PP apparues après 2018</t>
  </si>
  <si>
    <t>Sources :</t>
  </si>
  <si>
    <t>rpg 2018, 2019, 2020, 2021, 2020</t>
  </si>
  <si>
    <t>(Propriété MASA &amp; ASP)</t>
  </si>
  <si>
    <t xml:space="preserve">Objet : </t>
  </si>
  <si>
    <t>Suivi des prairies permanentes par département dans le Grand Est sur la base des parcelles déclarées à chaque campagne PAC représentant le rpg.
L'année 2018 est considérée comme année de référence.
Pour simplifier, l'abrévation "PP" signifie "prairie permanente" et "PP2018" corrspond aux "prairies permanentes déclarées à la campagne PAC de 2018".
Les prairies permanentes sont identifiées par les parcelles déclarées par les codes cultures suivants : J6P, BOP, PPH, PRL, SPH</t>
  </si>
  <si>
    <t xml:space="preserve">PP perdues : prairies permanentes déclarées en année (N+1) en terre arable (dont prairie temporaire), en surface non agricole, en jachère (J6S) voir ne sont plus déclarées (devenir inconnu)
PP apparues : prairies permanentes implantées sur terre arable, issues d'espaces non déclarés jusque là (situation inconnue)
</t>
  </si>
  <si>
    <t>Méthode :</t>
  </si>
  <si>
    <t>Croisement des rpg2018 et 2019. Le résultat est croisé avec le rpg 2020…
Au fur et à mesure apparaitront les parcelles déclarées en année N+1 qui n'étaient pas déclarées en année N. Dans ce cas, le rpg de l'année N intègrera un espace identifié "parcelle non déclarée".
On retrouve également la situation inverse qui correspond aux parcelles qui en général ne sont plus déclarées.</t>
  </si>
  <si>
    <t>Etude des PP 2018 et leurs évolutions
Etude des pp année N / année (N+1)</t>
  </si>
  <si>
    <t xml:space="preserve">Contact : </t>
  </si>
  <si>
    <t>DRAAF GRAND EST, SIG SRISE</t>
  </si>
  <si>
    <t>Evolution des PP 2018 entre 2018 et années N</t>
  </si>
  <si>
    <t>NON DECLAREES</t>
  </si>
  <si>
    <t>AUTRES TERRES ARABLES</t>
  </si>
  <si>
    <t>JACHERE (de + 6ans)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</si>
</sst>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b/>
      <sz val="14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8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9" fontId="4" fillId="0" borderId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10" fontId="2" fillId="0" borderId="0" xfId="1" applyNumberFormat="1" applyBorder="1" applyAlignment="1">
      <alignment vertical="center"/>
    </xf>
    <xf numFmtId="0" fontId="4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3" fontId="0" fillId="4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10" fontId="6" fillId="9" borderId="1" xfId="1" applyNumberFormat="1" applyFont="1" applyFill="1" applyBorder="1" applyAlignment="1">
      <alignment vertical="center"/>
    </xf>
    <xf numFmtId="0" fontId="4" fillId="0" borderId="0" xfId="2"/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6" fillId="0" borderId="1" xfId="0" applyFont="1" applyBorder="1"/>
    <xf numFmtId="0" fontId="7" fillId="0" borderId="0" xfId="2" applyFont="1" applyAlignment="1">
      <alignment vertical="center"/>
    </xf>
    <xf numFmtId="0" fontId="3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11" borderId="1" xfId="0" applyFont="1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 shrinkToFit="1"/>
    </xf>
    <xf numFmtId="3" fontId="6" fillId="12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6" fillId="5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3" fontId="0" fillId="0" borderId="1" xfId="0" applyNumberFormat="1" applyBorder="1"/>
    <xf numFmtId="4" fontId="6" fillId="12" borderId="1" xfId="0" applyNumberFormat="1" applyFont="1" applyFill="1" applyBorder="1" applyAlignment="1">
      <alignment vertical="center"/>
    </xf>
    <xf numFmtId="0" fontId="0" fillId="0" borderId="0" xfId="0" applyBorder="1" applyAlignment="1">
      <alignment horizontal="right" vertical="center" wrapText="1"/>
    </xf>
    <xf numFmtId="0" fontId="9" fillId="7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3" fontId="17" fillId="4" borderId="1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4" fillId="15" borderId="0" xfId="2" applyFill="1" applyAlignment="1">
      <alignment vertical="center" wrapText="1"/>
    </xf>
    <xf numFmtId="0" fontId="0" fillId="15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0" fillId="0" borderId="0" xfId="0" applyFont="1"/>
    <xf numFmtId="0" fontId="20" fillId="0" borderId="1" xfId="0" applyFont="1" applyBorder="1" applyAlignment="1">
      <alignment horizontal="right"/>
    </xf>
    <xf numFmtId="0" fontId="20" fillId="0" borderId="1" xfId="0" applyFont="1" applyBorder="1"/>
    <xf numFmtId="0" fontId="21" fillId="0" borderId="1" xfId="0" applyFont="1" applyBorder="1"/>
    <xf numFmtId="0" fontId="22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right" vertical="center"/>
    </xf>
    <xf numFmtId="0" fontId="23" fillId="0" borderId="0" xfId="0" applyFont="1"/>
    <xf numFmtId="0" fontId="23" fillId="0" borderId="1" xfId="0" applyFont="1" applyBorder="1" applyAlignment="1">
      <alignment horizontal="right"/>
    </xf>
    <xf numFmtId="0" fontId="23" fillId="0" borderId="1" xfId="0" applyFont="1" applyBorder="1"/>
    <xf numFmtId="0" fontId="0" fillId="5" borderId="1" xfId="0" applyFill="1" applyBorder="1" applyAlignment="1">
      <alignment vertical="center"/>
    </xf>
    <xf numFmtId="0" fontId="0" fillId="5" borderId="0" xfId="0" applyFill="1"/>
    <xf numFmtId="0" fontId="0" fillId="0" borderId="0" xfId="0" applyAlignment="1">
      <alignment vertical="top" wrapText="1"/>
    </xf>
    <xf numFmtId="0" fontId="0" fillId="5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9" fillId="13" borderId="0" xfId="0" applyFont="1" applyFill="1" applyAlignment="1">
      <alignment vertical="center"/>
    </xf>
    <xf numFmtId="0" fontId="0" fillId="13" borderId="0" xfId="0" applyFill="1" applyAlignment="1"/>
    <xf numFmtId="0" fontId="9" fillId="14" borderId="0" xfId="0" applyFont="1" applyFill="1" applyAlignment="1">
      <alignment vertical="center"/>
    </xf>
    <xf numFmtId="0" fontId="0" fillId="14" borderId="0" xfId="0" applyFill="1" applyAlignment="1"/>
    <xf numFmtId="0" fontId="7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'Bilan D055'!$C$24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D055'!$D$23:$H$23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D055'!$D$24:$H$24</c:f>
              <c:numCache>
                <c:formatCode>#,##0</c:formatCode>
                <c:ptCount val="5"/>
                <c:pt idx="0">
                  <c:v>86268</c:v>
                </c:pt>
                <c:pt idx="1">
                  <c:v>85675.48</c:v>
                </c:pt>
                <c:pt idx="2">
                  <c:v>85216.85</c:v>
                </c:pt>
                <c:pt idx="3">
                  <c:v>84459.01</c:v>
                </c:pt>
                <c:pt idx="4">
                  <c:v>83886.81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D055'!$C$25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D055'!$D$23:$H$23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D055'!$D$25:$H$25</c:f>
              <c:numCache>
                <c:formatCode>#,##0</c:formatCode>
                <c:ptCount val="5"/>
                <c:pt idx="0">
                  <c:v>86268</c:v>
                </c:pt>
                <c:pt idx="1">
                  <c:v>84664.87</c:v>
                </c:pt>
                <c:pt idx="2">
                  <c:v>83415.649999999994</c:v>
                </c:pt>
                <c:pt idx="3">
                  <c:v>82136.570000000007</c:v>
                </c:pt>
                <c:pt idx="4">
                  <c:v>80600.23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in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surfaces de</a:t>
            </a:r>
            <a:r>
              <a:rPr lang="fr-FR" sz="1600" b="1" baseline="0">
                <a:solidFill>
                  <a:schemeClr val="accent6">
                    <a:lumMod val="75000"/>
                  </a:schemeClr>
                </a:solidFill>
              </a:rPr>
              <a:t> </a:t>
            </a: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prairies permanentes (en année 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D055'!$C$61</c:f>
              <c:strCache>
                <c:ptCount val="1"/>
                <c:pt idx="0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D055'!$D$60:$G$60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D055'!$D$61:$G$61</c:f>
              <c:numCache>
                <c:formatCode>#,##0</c:formatCode>
                <c:ptCount val="4"/>
                <c:pt idx="0">
                  <c:v>-592.52000000000407</c:v>
                </c:pt>
                <c:pt idx="1">
                  <c:v>-458.6299999999901</c:v>
                </c:pt>
                <c:pt idx="2">
                  <c:v>-757.84000000001106</c:v>
                </c:pt>
                <c:pt idx="3">
                  <c:v>-572.19999999999709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3A-467E-95D2-3D3C3C63F072}"/>
            </c:ext>
          </c:extLst>
        </c:ser>
        <c:ser>
          <c:idx val="1"/>
          <c:order val="1"/>
          <c:tx>
            <c:strRef>
              <c:f>'Bilan D055'!$C$62</c:f>
              <c:strCache>
                <c:ptCount val="1"/>
                <c:pt idx="0">
                  <c:v>Evolution des PP 2018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D055'!$D$60:$G$60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D055'!$D$62:$G$62</c:f>
              <c:numCache>
                <c:formatCode>#,##0</c:formatCode>
                <c:ptCount val="4"/>
                <c:pt idx="0">
                  <c:v>-1603.1300000000047</c:v>
                </c:pt>
                <c:pt idx="1">
                  <c:v>-1249.2200000000012</c:v>
                </c:pt>
                <c:pt idx="2">
                  <c:v>-1279.0799999999872</c:v>
                </c:pt>
                <c:pt idx="3">
                  <c:v>-1536.3400000000111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A-467E-95D2-3D3C3C63F07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56996159"/>
        <c:axId val="856991999"/>
      </c:barChart>
      <c:catAx>
        <c:axId val="856996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6991999"/>
        <c:crosses val="autoZero"/>
        <c:auto val="1"/>
        <c:lblAlgn val="ctr"/>
        <c:lblOffset val="100"/>
        <c:noMultiLvlLbl val="0"/>
      </c:catAx>
      <c:valAx>
        <c:axId val="85699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6996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2018 perdues'!$C$26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2018 perdues'!$C$27:$C$32</c:f>
              <c:numCache>
                <c:formatCode>#,##0</c:formatCode>
                <c:ptCount val="6"/>
                <c:pt idx="0">
                  <c:v>442.11</c:v>
                </c:pt>
                <c:pt idx="1">
                  <c:v>35.65</c:v>
                </c:pt>
                <c:pt idx="2">
                  <c:v>38.93</c:v>
                </c:pt>
                <c:pt idx="3">
                  <c:v>35.9</c:v>
                </c:pt>
                <c:pt idx="4">
                  <c:v>9.6</c:v>
                </c:pt>
                <c:pt idx="5">
                  <c:v>1040.94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 2018 perdues'!$D$26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2018 perdues'!$D$27:$D$32</c:f>
              <c:numCache>
                <c:formatCode>#,##0</c:formatCode>
                <c:ptCount val="6"/>
                <c:pt idx="0">
                  <c:v>436.93</c:v>
                </c:pt>
                <c:pt idx="1">
                  <c:v>18.8</c:v>
                </c:pt>
                <c:pt idx="2">
                  <c:v>31.59</c:v>
                </c:pt>
                <c:pt idx="3">
                  <c:v>3.25</c:v>
                </c:pt>
                <c:pt idx="4">
                  <c:v>0</c:v>
                </c:pt>
                <c:pt idx="5">
                  <c:v>758.65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 2018 perdues'!$E$26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2018 perdues'!$E$27:$E$32</c:f>
              <c:numCache>
                <c:formatCode>#,##0</c:formatCode>
                <c:ptCount val="6"/>
                <c:pt idx="0">
                  <c:v>569.87</c:v>
                </c:pt>
                <c:pt idx="1">
                  <c:v>17.920000000000002</c:v>
                </c:pt>
                <c:pt idx="2">
                  <c:v>29.38</c:v>
                </c:pt>
                <c:pt idx="3">
                  <c:v>0.95</c:v>
                </c:pt>
                <c:pt idx="4">
                  <c:v>0.11</c:v>
                </c:pt>
                <c:pt idx="5">
                  <c:v>660.85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 2018 perdues'!$F$26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2018 perdues'!$F$27:$F$32</c:f>
              <c:numCache>
                <c:formatCode>#,##0</c:formatCode>
                <c:ptCount val="6"/>
                <c:pt idx="0">
                  <c:v>286.41000000000003</c:v>
                </c:pt>
                <c:pt idx="1">
                  <c:v>30.75</c:v>
                </c:pt>
                <c:pt idx="2">
                  <c:v>33.68</c:v>
                </c:pt>
                <c:pt idx="3">
                  <c:v>7.62</c:v>
                </c:pt>
                <c:pt idx="4">
                  <c:v>0.12</c:v>
                </c:pt>
                <c:pt idx="5">
                  <c:v>1175.76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  <c:max val="1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PP 2018 retournées (converties</a:t>
            </a:r>
            <a:r>
              <a:rPr lang="fr-FR" baseline="0"/>
              <a:t> en terre arable)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 2018 perdues'!$C$67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perdues'!$B$68:$B$76</c:f>
              <c:strCache>
                <c:ptCount val="9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</c:strCache>
            </c:strRef>
          </c:cat>
          <c:val>
            <c:numRef>
              <c:f>'PP 2018 perdues'!$C$68:$C$76</c:f>
              <c:numCache>
                <c:formatCode>General</c:formatCode>
                <c:ptCount val="9"/>
                <c:pt idx="0">
                  <c:v>35.9</c:v>
                </c:pt>
                <c:pt idx="1">
                  <c:v>303.52999999999997</c:v>
                </c:pt>
                <c:pt idx="2">
                  <c:v>54.8</c:v>
                </c:pt>
                <c:pt idx="3">
                  <c:v>5.07</c:v>
                </c:pt>
                <c:pt idx="4">
                  <c:v>613.72</c:v>
                </c:pt>
                <c:pt idx="5">
                  <c:v>25.59</c:v>
                </c:pt>
                <c:pt idx="6">
                  <c:v>20.04</c:v>
                </c:pt>
                <c:pt idx="7">
                  <c:v>5.14</c:v>
                </c:pt>
                <c:pt idx="8">
                  <c:v>13.05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6-44BB-8E17-704E15C2C66B}"/>
            </c:ext>
          </c:extLst>
        </c:ser>
        <c:ser>
          <c:idx val="1"/>
          <c:order val="1"/>
          <c:tx>
            <c:strRef>
              <c:f>'PP 2018 perdues'!$D$67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perdues'!$B$68:$B$76</c:f>
              <c:strCache>
                <c:ptCount val="9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</c:strCache>
            </c:strRef>
          </c:cat>
          <c:val>
            <c:numRef>
              <c:f>'PP 2018 perdues'!$D$68:$D$76</c:f>
              <c:numCache>
                <c:formatCode>General</c:formatCode>
                <c:ptCount val="9"/>
                <c:pt idx="0">
                  <c:v>3.25</c:v>
                </c:pt>
                <c:pt idx="1">
                  <c:v>246.68</c:v>
                </c:pt>
                <c:pt idx="2">
                  <c:v>59.29</c:v>
                </c:pt>
                <c:pt idx="3">
                  <c:v>0</c:v>
                </c:pt>
                <c:pt idx="4">
                  <c:v>403.76</c:v>
                </c:pt>
                <c:pt idx="5">
                  <c:v>19.72</c:v>
                </c:pt>
                <c:pt idx="6">
                  <c:v>4.04</c:v>
                </c:pt>
                <c:pt idx="7">
                  <c:v>2.67</c:v>
                </c:pt>
                <c:pt idx="8">
                  <c:v>22.49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A6-44BB-8E17-704E15C2C66B}"/>
            </c:ext>
          </c:extLst>
        </c:ser>
        <c:ser>
          <c:idx val="2"/>
          <c:order val="2"/>
          <c:tx>
            <c:strRef>
              <c:f>'PP 2018 perdues'!$E$67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perdues'!$B$68:$B$76</c:f>
              <c:strCache>
                <c:ptCount val="9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</c:strCache>
            </c:strRef>
          </c:cat>
          <c:val>
            <c:numRef>
              <c:f>'PP 2018 perdues'!$E$68:$E$76</c:f>
              <c:numCache>
                <c:formatCode>General</c:formatCode>
                <c:ptCount val="9"/>
                <c:pt idx="0">
                  <c:v>0.95</c:v>
                </c:pt>
                <c:pt idx="1">
                  <c:v>177.02</c:v>
                </c:pt>
                <c:pt idx="2">
                  <c:v>49.44</c:v>
                </c:pt>
                <c:pt idx="3">
                  <c:v>0</c:v>
                </c:pt>
                <c:pt idx="4">
                  <c:v>395.26</c:v>
                </c:pt>
                <c:pt idx="5">
                  <c:v>6.01</c:v>
                </c:pt>
                <c:pt idx="6">
                  <c:v>23.78</c:v>
                </c:pt>
                <c:pt idx="7">
                  <c:v>2.19</c:v>
                </c:pt>
                <c:pt idx="8">
                  <c:v>7.15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A6-44BB-8E17-704E15C2C66B}"/>
            </c:ext>
          </c:extLst>
        </c:ser>
        <c:ser>
          <c:idx val="3"/>
          <c:order val="3"/>
          <c:tx>
            <c:strRef>
              <c:f>'PP 2018 perdues'!$F$67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perdues'!$B$68:$B$76</c:f>
              <c:strCache>
                <c:ptCount val="9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</c:strCache>
            </c:strRef>
          </c:cat>
          <c:val>
            <c:numRef>
              <c:f>'PP 2018 perdues'!$F$68:$F$76</c:f>
              <c:numCache>
                <c:formatCode>General</c:formatCode>
                <c:ptCount val="9"/>
                <c:pt idx="0">
                  <c:v>7.62</c:v>
                </c:pt>
                <c:pt idx="1">
                  <c:v>319.27</c:v>
                </c:pt>
                <c:pt idx="2">
                  <c:v>117.67</c:v>
                </c:pt>
                <c:pt idx="3">
                  <c:v>0</c:v>
                </c:pt>
                <c:pt idx="4">
                  <c:v>674.7</c:v>
                </c:pt>
                <c:pt idx="5">
                  <c:v>43.24</c:v>
                </c:pt>
                <c:pt idx="6">
                  <c:v>6.9</c:v>
                </c:pt>
                <c:pt idx="7">
                  <c:v>3.49</c:v>
                </c:pt>
                <c:pt idx="8">
                  <c:v>10.49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A6-44BB-8E17-704E15C2C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321679"/>
        <c:axId val="468320431"/>
      </c:barChart>
      <c:catAx>
        <c:axId val="468321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320431"/>
        <c:crosses val="autoZero"/>
        <c:auto val="1"/>
        <c:lblAlgn val="ctr"/>
        <c:lblOffset val="100"/>
        <c:noMultiLvlLbl val="0"/>
      </c:catAx>
      <c:valAx>
        <c:axId val="468320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321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apparues après 2018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694.98</c:v>
                </c:pt>
                <c:pt idx="1">
                  <c:v>18.010000000000002</c:v>
                </c:pt>
                <c:pt idx="2">
                  <c:v>26.85</c:v>
                </c:pt>
                <c:pt idx="3">
                  <c:v>168.31</c:v>
                </c:pt>
                <c:pt idx="4">
                  <c:v>79.989999999999995</c:v>
                </c:pt>
                <c:pt idx="5">
                  <c:v>22.47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D-4F69-9DA2-F26CED0D94AE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514.04</c:v>
                </c:pt>
                <c:pt idx="1">
                  <c:v>7.01</c:v>
                </c:pt>
                <c:pt idx="2">
                  <c:v>22.14</c:v>
                </c:pt>
                <c:pt idx="3">
                  <c:v>260.35000000000002</c:v>
                </c:pt>
                <c:pt idx="4">
                  <c:v>29.35</c:v>
                </c:pt>
                <c:pt idx="5">
                  <c:v>4.53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D-4F69-9DA2-F26CED0D94AE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256.51</c:v>
                </c:pt>
                <c:pt idx="1">
                  <c:v>5.94</c:v>
                </c:pt>
                <c:pt idx="2">
                  <c:v>28.26</c:v>
                </c:pt>
                <c:pt idx="3">
                  <c:v>280.63</c:v>
                </c:pt>
                <c:pt idx="4">
                  <c:v>27.97</c:v>
                </c:pt>
                <c:pt idx="5">
                  <c:v>9.67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FD-4F69-9DA2-F26CED0D94AE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611.1</c:v>
                </c:pt>
                <c:pt idx="1">
                  <c:v>11.07</c:v>
                </c:pt>
                <c:pt idx="2">
                  <c:v>22.24</c:v>
                </c:pt>
                <c:pt idx="3">
                  <c:v>401.16</c:v>
                </c:pt>
                <c:pt idx="4">
                  <c:v>4.32</c:v>
                </c:pt>
                <c:pt idx="5">
                  <c:v>16.649999999999999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FD-4F69-9DA2-F26CED0D9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3288063"/>
        <c:axId val="463288479"/>
      </c:barChart>
      <c:catAx>
        <c:axId val="4632880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288479"/>
        <c:crosses val="autoZero"/>
        <c:auto val="1"/>
        <c:lblAlgn val="ctr"/>
        <c:lblOffset val="100"/>
        <c:noMultiLvlLbl val="0"/>
      </c:catAx>
      <c:valAx>
        <c:axId val="463288479"/>
        <c:scaling>
          <c:orientation val="minMax"/>
          <c:max val="7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28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2018'!$C$68</c:f>
              <c:strCache>
                <c:ptCount val="1"/>
                <c:pt idx="0">
                  <c:v>PP apparues après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915-49F2-896D-F796B96416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915-49F2-896D-F796B96416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915-49F2-896D-F796B96416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C915-49F2-896D-F796B964164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915-49F2-896D-F796B964164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C915-49F2-896D-F796B964164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915-49F2-896D-F796B964164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C915-49F2-896D-F796B964164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915-49F2-896D-F796B964164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C915-49F2-896D-F796B9641641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915-49F2-896D-F796B964164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C915-49F2-896D-F796B96416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'PP apparues post 2018'!$B$69:$B$74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2018'!$C$69:$C$74</c:f>
              <c:numCache>
                <c:formatCode>General</c:formatCode>
                <c:ptCount val="6"/>
                <c:pt idx="0">
                  <c:v>2076.63</c:v>
                </c:pt>
                <c:pt idx="1">
                  <c:v>42.03</c:v>
                </c:pt>
                <c:pt idx="2">
                  <c:v>99.49</c:v>
                </c:pt>
                <c:pt idx="3">
                  <c:v>1110.45</c:v>
                </c:pt>
                <c:pt idx="4">
                  <c:v>141.63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15-49F2-896D-F796B964164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142875</xdr:rowOff>
    </xdr:from>
    <xdr:to>
      <xdr:col>10</xdr:col>
      <xdr:colOff>0</xdr:colOff>
      <xdr:row>49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178593</xdr:rowOff>
    </xdr:from>
    <xdr:to>
      <xdr:col>10</xdr:col>
      <xdr:colOff>0</xdr:colOff>
      <xdr:row>73</xdr:row>
      <xdr:rowOff>47625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145677</xdr:rowOff>
    </xdr:from>
    <xdr:to>
      <xdr:col>9</xdr:col>
      <xdr:colOff>0</xdr:colOff>
      <xdr:row>35</xdr:row>
      <xdr:rowOff>71158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158003</xdr:rowOff>
    </xdr:from>
    <xdr:to>
      <xdr:col>9</xdr:col>
      <xdr:colOff>-1</xdr:colOff>
      <xdr:row>83</xdr:row>
      <xdr:rowOff>24653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177819</xdr:rowOff>
    </xdr:from>
    <xdr:to>
      <xdr:col>9</xdr:col>
      <xdr:colOff>0</xdr:colOff>
      <xdr:row>35</xdr:row>
      <xdr:rowOff>7561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1064419</xdr:colOff>
      <xdr:row>64</xdr:row>
      <xdr:rowOff>178594</xdr:rowOff>
    </xdr:from>
    <xdr:to>
      <xdr:col>8</xdr:col>
      <xdr:colOff>433386</xdr:colOff>
      <xdr:row>89</xdr:row>
      <xdr:rowOff>161925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6" sqref="B16"/>
    </sheetView>
  </sheetViews>
  <sheetFormatPr baseColWidth="10" defaultRowHeight="15" x14ac:dyDescent="0.25"/>
  <cols>
    <col min="2" max="2" width="90.7109375" style="80" customWidth="1"/>
    <col min="3" max="3" width="52.5703125" customWidth="1"/>
  </cols>
  <sheetData>
    <row r="1" spans="1:3" x14ac:dyDescent="0.25">
      <c r="A1" s="79" t="s">
        <v>65</v>
      </c>
      <c r="B1" s="80" t="s">
        <v>66</v>
      </c>
      <c r="C1" t="s">
        <v>67</v>
      </c>
    </row>
    <row r="3" spans="1:3" ht="135" x14ac:dyDescent="0.25">
      <c r="A3" s="81" t="s">
        <v>68</v>
      </c>
      <c r="B3" s="80" t="s">
        <v>69</v>
      </c>
      <c r="C3" s="82" t="s">
        <v>70</v>
      </c>
    </row>
    <row r="4" spans="1:3" ht="75" x14ac:dyDescent="0.25">
      <c r="A4" s="81" t="s">
        <v>71</v>
      </c>
      <c r="B4" s="80" t="s">
        <v>72</v>
      </c>
      <c r="C4" s="83" t="s">
        <v>73</v>
      </c>
    </row>
    <row r="6" spans="1:3" x14ac:dyDescent="0.25">
      <c r="A6" s="79" t="s">
        <v>74</v>
      </c>
      <c r="B6" s="80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="70" zoomScaleNormal="70" workbookViewId="0">
      <selection activeCell="L36" sqref="L36"/>
    </sheetView>
  </sheetViews>
  <sheetFormatPr baseColWidth="10" defaultRowHeight="15" x14ac:dyDescent="0.25"/>
  <cols>
    <col min="1" max="1" width="17.28515625" bestFit="1" customWidth="1"/>
    <col min="2" max="2" width="50.7109375" customWidth="1"/>
    <col min="3" max="3" width="18.42578125" customWidth="1"/>
    <col min="9" max="9" width="16.85546875" bestFit="1" customWidth="1"/>
    <col min="10" max="10" width="16.5703125" customWidth="1"/>
  </cols>
  <sheetData>
    <row r="1" spans="1:10" ht="38.25" customHeight="1" x14ac:dyDescent="0.25">
      <c r="A1" s="45" t="s">
        <v>30</v>
      </c>
      <c r="B1" s="60" t="s">
        <v>34</v>
      </c>
      <c r="C1" s="46"/>
    </row>
    <row r="2" spans="1:10" ht="38.25" customHeight="1" x14ac:dyDescent="0.25"/>
    <row r="3" spans="1:10" ht="26.25" customHeight="1" x14ac:dyDescent="0.25">
      <c r="A3" s="47" t="s">
        <v>31</v>
      </c>
      <c r="B3" s="84" t="s">
        <v>32</v>
      </c>
      <c r="C3" s="84"/>
      <c r="D3" s="85"/>
      <c r="E3" s="85"/>
      <c r="F3" s="85"/>
      <c r="G3" s="85"/>
      <c r="H3" s="85"/>
      <c r="I3" s="85"/>
      <c r="J3" s="85"/>
    </row>
    <row r="4" spans="1:10" ht="26.25" customHeight="1" x14ac:dyDescent="0.35">
      <c r="A4" s="48"/>
    </row>
    <row r="5" spans="1:10" ht="21" x14ac:dyDescent="0.35">
      <c r="A5" s="48"/>
      <c r="B5" s="49" t="s">
        <v>31</v>
      </c>
      <c r="C5" s="50" t="s">
        <v>33</v>
      </c>
      <c r="D5" s="51">
        <v>2018</v>
      </c>
      <c r="E5" s="51">
        <v>2019</v>
      </c>
      <c r="F5" s="51">
        <v>2020</v>
      </c>
      <c r="G5" s="51">
        <v>2021</v>
      </c>
      <c r="H5" s="51">
        <v>2022</v>
      </c>
      <c r="I5" s="17" t="s">
        <v>17</v>
      </c>
      <c r="J5" s="17" t="s">
        <v>18</v>
      </c>
    </row>
    <row r="6" spans="1:10" ht="30" x14ac:dyDescent="0.25">
      <c r="B6" s="56" t="s">
        <v>37</v>
      </c>
      <c r="C6" s="6" t="s">
        <v>14</v>
      </c>
      <c r="D6" s="61">
        <v>86268</v>
      </c>
      <c r="E6" s="61">
        <v>85675.48</v>
      </c>
      <c r="F6" s="61">
        <v>85216.85</v>
      </c>
      <c r="G6" s="61">
        <v>84459.01</v>
      </c>
      <c r="H6" s="61">
        <v>83886.81</v>
      </c>
      <c r="I6" s="18">
        <f>H6+I7</f>
        <v>83291.512499999997</v>
      </c>
      <c r="J6" s="18">
        <f>I6+J7</f>
        <v>82696.214999999997</v>
      </c>
    </row>
    <row r="7" spans="1:10" ht="38.25" x14ac:dyDescent="0.25">
      <c r="B7" s="57" t="s">
        <v>38</v>
      </c>
      <c r="C7" s="6" t="s">
        <v>14</v>
      </c>
      <c r="D7" s="13"/>
      <c r="E7" s="3">
        <f>E6-D6</f>
        <v>-592.52000000000407</v>
      </c>
      <c r="F7" s="3">
        <f>F6-E6</f>
        <v>-458.6299999999901</v>
      </c>
      <c r="G7" s="3">
        <f>G6-F6</f>
        <v>-757.84000000001106</v>
      </c>
      <c r="H7" s="3">
        <f>H6-G6</f>
        <v>-572.19999999999709</v>
      </c>
      <c r="I7" s="18">
        <f>AVERAGE(E7:H7)</f>
        <v>-595.29750000000058</v>
      </c>
      <c r="J7" s="18">
        <f>AVERAGE(E7:I7)</f>
        <v>-595.29750000000058</v>
      </c>
    </row>
    <row r="8" spans="1:10" ht="45" x14ac:dyDescent="0.25">
      <c r="B8" s="58" t="s">
        <v>39</v>
      </c>
      <c r="C8" s="6" t="s">
        <v>15</v>
      </c>
      <c r="D8" s="13"/>
      <c r="E8" s="4">
        <f t="shared" ref="E8:J8" si="0">E7/D6</f>
        <v>-6.8683637038067886E-3</v>
      </c>
      <c r="F8" s="4">
        <f t="shared" si="0"/>
        <v>-5.3531068632471056E-3</v>
      </c>
      <c r="G8" s="4">
        <f t="shared" si="0"/>
        <v>-8.8930768973508288E-3</v>
      </c>
      <c r="H8" s="4">
        <f t="shared" si="0"/>
        <v>-6.7748840532229435E-3</v>
      </c>
      <c r="I8" s="19">
        <f t="shared" si="0"/>
        <v>-7.0964374494631591E-3</v>
      </c>
      <c r="J8" s="19">
        <f t="shared" si="0"/>
        <v>-7.147156800640409E-3</v>
      </c>
    </row>
    <row r="9" spans="1:10" ht="46.5" x14ac:dyDescent="0.25">
      <c r="B9" s="59" t="s">
        <v>40</v>
      </c>
      <c r="C9" s="6" t="s">
        <v>14</v>
      </c>
      <c r="D9" s="13"/>
      <c r="E9" s="3">
        <f t="shared" ref="E9:J9" si="1">E6-$D$6</f>
        <v>-592.52000000000407</v>
      </c>
      <c r="F9" s="3">
        <f t="shared" si="1"/>
        <v>-1051.1499999999942</v>
      </c>
      <c r="G9" s="3">
        <f t="shared" si="1"/>
        <v>-1808.9900000000052</v>
      </c>
      <c r="H9" s="3">
        <f t="shared" si="1"/>
        <v>-2381.1900000000023</v>
      </c>
      <c r="I9" s="18">
        <f t="shared" si="1"/>
        <v>-2976.4875000000029</v>
      </c>
      <c r="J9" s="18">
        <f t="shared" si="1"/>
        <v>-3571.7850000000035</v>
      </c>
    </row>
    <row r="10" spans="1:10" ht="45" x14ac:dyDescent="0.25">
      <c r="B10" s="58" t="s">
        <v>41</v>
      </c>
      <c r="C10" s="6" t="s">
        <v>15</v>
      </c>
      <c r="D10" s="13"/>
      <c r="E10" s="4">
        <f t="shared" ref="E10:J10" si="2">E9/$D$6</f>
        <v>-6.8683637038067886E-3</v>
      </c>
      <c r="F10" s="4">
        <f t="shared" si="2"/>
        <v>-1.2184703482171769E-2</v>
      </c>
      <c r="G10" s="4">
        <f t="shared" si="2"/>
        <v>-2.0969420874484227E-2</v>
      </c>
      <c r="H10" s="4">
        <f t="shared" si="2"/>
        <v>-2.7602239532619307E-2</v>
      </c>
      <c r="I10" s="19">
        <f t="shared" si="2"/>
        <v>-3.4502799415774131E-2</v>
      </c>
      <c r="J10" s="19">
        <f t="shared" si="2"/>
        <v>-4.1403359298928959E-2</v>
      </c>
    </row>
    <row r="11" spans="1:10" ht="39" customHeight="1" x14ac:dyDescent="0.35">
      <c r="A11" s="48"/>
      <c r="B11" s="44"/>
      <c r="C11" s="8"/>
      <c r="D11" s="52"/>
      <c r="E11" s="9"/>
      <c r="F11" s="9"/>
      <c r="G11" s="9"/>
      <c r="H11" s="9"/>
    </row>
    <row r="12" spans="1:10" ht="27" customHeight="1" x14ac:dyDescent="0.25">
      <c r="A12" s="47" t="s">
        <v>35</v>
      </c>
      <c r="B12" s="86" t="s">
        <v>36</v>
      </c>
      <c r="C12" s="86"/>
      <c r="D12" s="87"/>
      <c r="E12" s="87"/>
      <c r="F12" s="87"/>
      <c r="G12" s="87"/>
      <c r="H12" s="87"/>
      <c r="I12" s="87"/>
      <c r="J12" s="87"/>
    </row>
    <row r="13" spans="1:10" ht="27" customHeight="1" x14ac:dyDescent="0.25">
      <c r="B13" s="44"/>
      <c r="C13" s="8"/>
      <c r="D13" s="52"/>
      <c r="E13" s="9"/>
      <c r="F13" s="9"/>
      <c r="G13" s="9"/>
      <c r="H13" s="9"/>
    </row>
    <row r="14" spans="1:10" s="11" customFormat="1" ht="21.2" customHeight="1" x14ac:dyDescent="0.25">
      <c r="B14" s="53" t="s">
        <v>35</v>
      </c>
      <c r="C14" s="54" t="s">
        <v>33</v>
      </c>
      <c r="D14" s="55">
        <v>2018</v>
      </c>
      <c r="E14" s="55">
        <v>2019</v>
      </c>
      <c r="F14" s="55">
        <v>2020</v>
      </c>
      <c r="G14" s="55">
        <v>2021</v>
      </c>
      <c r="H14" s="55">
        <v>2022</v>
      </c>
      <c r="I14" s="17" t="s">
        <v>17</v>
      </c>
      <c r="J14" s="17" t="s">
        <v>18</v>
      </c>
    </row>
    <row r="15" spans="1:10" ht="30" x14ac:dyDescent="0.25">
      <c r="B15" s="5" t="s">
        <v>42</v>
      </c>
      <c r="C15" s="6" t="s">
        <v>14</v>
      </c>
      <c r="D15" s="61">
        <f>D6</f>
        <v>86268</v>
      </c>
      <c r="E15" s="61">
        <v>84664.87</v>
      </c>
      <c r="F15" s="61">
        <v>83415.649999999994</v>
      </c>
      <c r="G15" s="61">
        <v>82136.570000000007</v>
      </c>
      <c r="H15" s="61">
        <v>80600.23</v>
      </c>
      <c r="I15" s="18">
        <f>H15+I16</f>
        <v>79183.287499999991</v>
      </c>
      <c r="J15" s="18">
        <f>I15+J16</f>
        <v>77766.344999999987</v>
      </c>
    </row>
    <row r="16" spans="1:10" ht="30" x14ac:dyDescent="0.25">
      <c r="B16" s="59" t="s">
        <v>43</v>
      </c>
      <c r="C16" s="6" t="s">
        <v>14</v>
      </c>
      <c r="D16" s="13"/>
      <c r="E16" s="3">
        <f>E15-D15</f>
        <v>-1603.1300000000047</v>
      </c>
      <c r="F16" s="3">
        <f>F15-E15</f>
        <v>-1249.2200000000012</v>
      </c>
      <c r="G16" s="3">
        <f>G15-F15</f>
        <v>-1279.0799999999872</v>
      </c>
      <c r="H16" s="3">
        <f>H15-G15</f>
        <v>-1536.3400000000111</v>
      </c>
      <c r="I16" s="18">
        <f>AVERAGE(E16:H16)</f>
        <v>-1416.942500000001</v>
      </c>
      <c r="J16" s="18">
        <f>AVERAGE(E16:I16)</f>
        <v>-1416.942500000001</v>
      </c>
    </row>
    <row r="17" spans="1:10" ht="30" x14ac:dyDescent="0.25">
      <c r="B17" s="7" t="s">
        <v>44</v>
      </c>
      <c r="C17" s="6" t="s">
        <v>15</v>
      </c>
      <c r="D17" s="13"/>
      <c r="E17" s="4">
        <f t="shared" ref="E17:J17" si="3">E16/D15</f>
        <v>-1.8583136273009743E-2</v>
      </c>
      <c r="F17" s="4">
        <f t="shared" si="3"/>
        <v>-1.4754880034659018E-2</v>
      </c>
      <c r="G17" s="4">
        <f t="shared" si="3"/>
        <v>-1.5333813259262348E-2</v>
      </c>
      <c r="H17" s="4">
        <f t="shared" si="3"/>
        <v>-1.8704701206782935E-2</v>
      </c>
      <c r="I17" s="19">
        <f t="shared" si="3"/>
        <v>-1.7579881595871389E-2</v>
      </c>
      <c r="J17" s="19">
        <f t="shared" si="3"/>
        <v>-1.7894464156972531E-2</v>
      </c>
    </row>
    <row r="18" spans="1:10" ht="30" x14ac:dyDescent="0.25">
      <c r="B18" s="59" t="s">
        <v>45</v>
      </c>
      <c r="C18" s="6" t="s">
        <v>14</v>
      </c>
      <c r="D18" s="13"/>
      <c r="E18" s="15">
        <f t="shared" ref="E18:J18" si="4">E15-$D$15</f>
        <v>-1603.1300000000047</v>
      </c>
      <c r="F18" s="15">
        <f t="shared" si="4"/>
        <v>-2852.3500000000058</v>
      </c>
      <c r="G18" s="15">
        <f t="shared" si="4"/>
        <v>-4131.429999999993</v>
      </c>
      <c r="H18" s="15">
        <f t="shared" si="4"/>
        <v>-5667.7700000000041</v>
      </c>
      <c r="I18" s="18">
        <f t="shared" si="4"/>
        <v>-7084.7125000000087</v>
      </c>
      <c r="J18" s="18">
        <f t="shared" si="4"/>
        <v>-8501.6550000000134</v>
      </c>
    </row>
    <row r="19" spans="1:10" ht="30" x14ac:dyDescent="0.25">
      <c r="B19" s="7" t="s">
        <v>46</v>
      </c>
      <c r="C19" s="6" t="s">
        <v>15</v>
      </c>
      <c r="D19" s="13"/>
      <c r="E19" s="4">
        <f t="shared" ref="E19:J19" si="5">E18/$D$15</f>
        <v>-1.8583136273009743E-2</v>
      </c>
      <c r="F19" s="4">
        <f t="shared" si="5"/>
        <v>-3.3063824361292786E-2</v>
      </c>
      <c r="G19" s="4">
        <f t="shared" si="5"/>
        <v>-4.7890643112162019E-2</v>
      </c>
      <c r="H19" s="4">
        <f t="shared" si="5"/>
        <v>-6.5699564148931286E-2</v>
      </c>
      <c r="I19" s="19">
        <f t="shared" si="5"/>
        <v>-8.2124455186164153E-2</v>
      </c>
      <c r="J19" s="19">
        <f t="shared" si="5"/>
        <v>-9.8549346223397005E-2</v>
      </c>
    </row>
    <row r="20" spans="1:10" x14ac:dyDescent="0.25">
      <c r="B20" s="10"/>
      <c r="C20" s="10"/>
      <c r="D20" s="10"/>
      <c r="I20" s="10"/>
      <c r="J20" s="10"/>
    </row>
    <row r="21" spans="1:10" x14ac:dyDescent="0.25">
      <c r="A21" s="9"/>
      <c r="B21" s="9"/>
      <c r="C21" s="9"/>
      <c r="D21" s="9"/>
      <c r="E21" s="9"/>
      <c r="F21" s="9"/>
      <c r="G21" s="9"/>
      <c r="H21" s="9"/>
    </row>
    <row r="23" spans="1:10" x14ac:dyDescent="0.25">
      <c r="D23" s="2">
        <v>2018</v>
      </c>
      <c r="E23" s="2">
        <v>2019</v>
      </c>
      <c r="F23" s="2">
        <v>2020</v>
      </c>
      <c r="G23" s="2">
        <v>2021</v>
      </c>
      <c r="H23" s="2">
        <v>2022</v>
      </c>
    </row>
    <row r="24" spans="1:10" x14ac:dyDescent="0.25">
      <c r="C24" s="39" t="s">
        <v>13</v>
      </c>
      <c r="D24" s="14">
        <f>D6</f>
        <v>86268</v>
      </c>
      <c r="E24" s="14">
        <f t="shared" ref="E24:H24" si="6">E6</f>
        <v>85675.48</v>
      </c>
      <c r="F24" s="14">
        <f t="shared" si="6"/>
        <v>85216.85</v>
      </c>
      <c r="G24" s="14">
        <f t="shared" si="6"/>
        <v>84459.01</v>
      </c>
      <c r="H24" s="14">
        <f t="shared" si="6"/>
        <v>83886.81</v>
      </c>
    </row>
    <row r="25" spans="1:10" x14ac:dyDescent="0.25">
      <c r="C25" s="39" t="s">
        <v>16</v>
      </c>
      <c r="D25" s="14">
        <f>D15</f>
        <v>86268</v>
      </c>
      <c r="E25" s="14">
        <f t="shared" ref="E25:H25" si="7">E15</f>
        <v>84664.87</v>
      </c>
      <c r="F25" s="14">
        <f t="shared" si="7"/>
        <v>83415.649999999994</v>
      </c>
      <c r="G25" s="14">
        <f t="shared" si="7"/>
        <v>82136.570000000007</v>
      </c>
      <c r="H25" s="14">
        <f t="shared" si="7"/>
        <v>80600.23</v>
      </c>
    </row>
    <row r="60" spans="3:7" x14ac:dyDescent="0.25">
      <c r="D60" s="2">
        <v>2019</v>
      </c>
      <c r="E60" s="2">
        <v>2020</v>
      </c>
      <c r="F60" s="2">
        <v>2021</v>
      </c>
      <c r="G60" s="2">
        <v>2022</v>
      </c>
    </row>
    <row r="61" spans="3:7" x14ac:dyDescent="0.25">
      <c r="C61" s="39" t="s">
        <v>47</v>
      </c>
      <c r="D61" s="14">
        <f>E7</f>
        <v>-592.52000000000407</v>
      </c>
      <c r="E61" s="14">
        <f t="shared" ref="E61:G61" si="8">F7</f>
        <v>-458.6299999999901</v>
      </c>
      <c r="F61" s="14">
        <f t="shared" si="8"/>
        <v>-757.84000000001106</v>
      </c>
      <c r="G61" s="14">
        <f t="shared" si="8"/>
        <v>-572.19999999999709</v>
      </c>
    </row>
    <row r="62" spans="3:7" x14ac:dyDescent="0.25">
      <c r="C62" s="39" t="s">
        <v>76</v>
      </c>
      <c r="D62" s="14">
        <f>E16</f>
        <v>-1603.1300000000047</v>
      </c>
      <c r="E62" s="14">
        <f t="shared" ref="E62:G62" si="9">F16</f>
        <v>-1249.2200000000012</v>
      </c>
      <c r="F62" s="14">
        <f t="shared" si="9"/>
        <v>-1279.0799999999872</v>
      </c>
      <c r="G62" s="14">
        <f t="shared" si="9"/>
        <v>-1536.3400000000111</v>
      </c>
    </row>
  </sheetData>
  <mergeCells count="2">
    <mergeCell ref="B3:J3"/>
    <mergeCell ref="B12:J12"/>
  </mergeCells>
  <pageMargins left="0.7" right="0.7" top="0.75" bottom="0.75" header="0.3" footer="0.3"/>
  <pageSetup paperSize="8" scale="6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zoomScale="85" zoomScaleNormal="85" workbookViewId="0">
      <selection activeCell="M52" sqref="L52:M52"/>
    </sheetView>
  </sheetViews>
  <sheetFormatPr baseColWidth="10" defaultRowHeight="15" x14ac:dyDescent="0.25"/>
  <cols>
    <col min="1" max="1" width="17.5703125" bestFit="1" customWidth="1"/>
    <col min="2" max="2" width="28.5703125" bestFit="1" customWidth="1"/>
    <col min="3" max="3" width="21.5703125" bestFit="1" customWidth="1"/>
  </cols>
  <sheetData>
    <row r="1" spans="1:9" ht="26.25" x14ac:dyDescent="0.25">
      <c r="A1" s="45" t="s">
        <v>30</v>
      </c>
      <c r="B1" s="60" t="s">
        <v>34</v>
      </c>
    </row>
    <row r="3" spans="1:9" ht="30" customHeight="1" x14ac:dyDescent="0.25">
      <c r="A3" s="62" t="s">
        <v>48</v>
      </c>
      <c r="B3" s="25" t="s">
        <v>49</v>
      </c>
      <c r="D3" s="20"/>
      <c r="E3" s="20"/>
      <c r="F3" s="20"/>
      <c r="G3" s="20"/>
    </row>
    <row r="4" spans="1:9" ht="15.75" customHeight="1" x14ac:dyDescent="0.25">
      <c r="A4" s="62"/>
      <c r="B4" s="25"/>
      <c r="D4" s="20"/>
      <c r="E4" s="20"/>
      <c r="F4" s="20"/>
      <c r="G4" s="20"/>
    </row>
    <row r="5" spans="1:9" x14ac:dyDescent="0.25">
      <c r="B5" t="s">
        <v>50</v>
      </c>
      <c r="C5" s="20"/>
      <c r="D5" s="88" t="s">
        <v>51</v>
      </c>
      <c r="E5" s="89"/>
      <c r="F5" s="89"/>
      <c r="G5" s="89"/>
    </row>
    <row r="6" spans="1:9" ht="30" x14ac:dyDescent="0.25">
      <c r="B6" s="63" t="s">
        <v>52</v>
      </c>
      <c r="C6" s="64" t="s">
        <v>53</v>
      </c>
      <c r="D6" s="12">
        <v>2019</v>
      </c>
      <c r="E6" s="12">
        <v>2020</v>
      </c>
      <c r="F6" s="12">
        <v>2021</v>
      </c>
      <c r="G6" s="12">
        <v>2022</v>
      </c>
      <c r="H6" s="37" t="s">
        <v>17</v>
      </c>
      <c r="I6" s="37" t="s">
        <v>18</v>
      </c>
    </row>
    <row r="7" spans="1:9" x14ac:dyDescent="0.25">
      <c r="B7" s="36" t="s">
        <v>54</v>
      </c>
      <c r="C7" s="6" t="s">
        <v>14</v>
      </c>
      <c r="D7" s="14">
        <v>442.11</v>
      </c>
      <c r="E7" s="14">
        <v>436.93</v>
      </c>
      <c r="F7" s="14">
        <v>569.87</v>
      </c>
      <c r="G7" s="14">
        <v>286.41000000000003</v>
      </c>
      <c r="H7" s="38">
        <f t="shared" ref="H7:H12" si="0">AVERAGE(D7:G7)</f>
        <v>433.83</v>
      </c>
      <c r="I7" s="38">
        <f t="shared" ref="I7:I12" si="1">AVERAGE(D7:H7)</f>
        <v>433.83000000000004</v>
      </c>
    </row>
    <row r="8" spans="1:9" x14ac:dyDescent="0.25">
      <c r="B8" s="27" t="s">
        <v>19</v>
      </c>
      <c r="C8" s="6" t="s">
        <v>14</v>
      </c>
      <c r="D8" s="14">
        <v>35.65</v>
      </c>
      <c r="E8" s="14">
        <v>18.8</v>
      </c>
      <c r="F8" s="14">
        <v>17.920000000000002</v>
      </c>
      <c r="G8" s="14">
        <v>30.75</v>
      </c>
      <c r="H8" s="38">
        <f t="shared" si="0"/>
        <v>25.78</v>
      </c>
      <c r="I8" s="38">
        <f t="shared" si="1"/>
        <v>25.78</v>
      </c>
    </row>
    <row r="9" spans="1:9" x14ac:dyDescent="0.25">
      <c r="B9" s="29" t="s">
        <v>5</v>
      </c>
      <c r="C9" s="6" t="s">
        <v>14</v>
      </c>
      <c r="D9" s="14">
        <v>38.93</v>
      </c>
      <c r="E9" s="14">
        <v>31.59</v>
      </c>
      <c r="F9" s="14">
        <v>29.38</v>
      </c>
      <c r="G9" s="14">
        <v>33.68</v>
      </c>
      <c r="H9" s="38">
        <f t="shared" si="0"/>
        <v>33.394999999999996</v>
      </c>
      <c r="I9" s="38">
        <f t="shared" si="1"/>
        <v>33.394999999999996</v>
      </c>
    </row>
    <row r="10" spans="1:9" x14ac:dyDescent="0.25">
      <c r="B10" s="34" t="s">
        <v>20</v>
      </c>
      <c r="C10" s="6" t="s">
        <v>14</v>
      </c>
      <c r="D10" s="14">
        <v>35.9</v>
      </c>
      <c r="E10" s="14">
        <v>3.25</v>
      </c>
      <c r="F10" s="14">
        <v>0.95</v>
      </c>
      <c r="G10" s="14">
        <v>7.62</v>
      </c>
      <c r="H10" s="43">
        <f t="shared" si="0"/>
        <v>11.93</v>
      </c>
      <c r="I10" s="43">
        <f t="shared" si="1"/>
        <v>11.93</v>
      </c>
    </row>
    <row r="11" spans="1:9" x14ac:dyDescent="0.25">
      <c r="B11" s="32" t="s">
        <v>79</v>
      </c>
      <c r="C11" s="6" t="s">
        <v>14</v>
      </c>
      <c r="D11" s="14">
        <v>9.6</v>
      </c>
      <c r="E11" s="14">
        <v>0</v>
      </c>
      <c r="F11" s="14">
        <v>0.11</v>
      </c>
      <c r="G11" s="14">
        <v>0.12</v>
      </c>
      <c r="H11" s="43">
        <f t="shared" si="0"/>
        <v>2.4574999999999996</v>
      </c>
      <c r="I11" s="43">
        <f t="shared" si="1"/>
        <v>2.4574999999999996</v>
      </c>
    </row>
    <row r="12" spans="1:9" x14ac:dyDescent="0.25">
      <c r="B12" s="5" t="s">
        <v>21</v>
      </c>
      <c r="C12" s="6" t="s">
        <v>14</v>
      </c>
      <c r="D12" s="14">
        <v>1040.94</v>
      </c>
      <c r="E12" s="14">
        <v>758.65</v>
      </c>
      <c r="F12" s="14">
        <v>660.85</v>
      </c>
      <c r="G12" s="14">
        <v>1175.76</v>
      </c>
      <c r="H12" s="38">
        <f t="shared" si="0"/>
        <v>909.05</v>
      </c>
      <c r="I12" s="38">
        <f t="shared" si="1"/>
        <v>909.05</v>
      </c>
    </row>
    <row r="13" spans="1:9" x14ac:dyDescent="0.25">
      <c r="B13" s="7" t="s">
        <v>22</v>
      </c>
      <c r="C13" s="6" t="s">
        <v>14</v>
      </c>
      <c r="D13" s="14">
        <f t="shared" ref="D13:I13" si="2">SUM(D7:D12)</f>
        <v>1603.13</v>
      </c>
      <c r="E13" s="14">
        <f t="shared" si="2"/>
        <v>1249.22</v>
      </c>
      <c r="F13" s="14">
        <f t="shared" si="2"/>
        <v>1279.08</v>
      </c>
      <c r="G13" s="14">
        <f t="shared" si="2"/>
        <v>1534.3400000000001</v>
      </c>
      <c r="H13" s="38">
        <f t="shared" si="2"/>
        <v>1416.4424999999999</v>
      </c>
      <c r="I13" s="38">
        <f t="shared" si="2"/>
        <v>1416.4424999999999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54</v>
      </c>
      <c r="C27" s="42">
        <f>D7</f>
        <v>442.11</v>
      </c>
      <c r="D27" s="42">
        <f>E7</f>
        <v>436.93</v>
      </c>
      <c r="E27" s="42">
        <f>F7</f>
        <v>569.87</v>
      </c>
      <c r="F27" s="42">
        <f>G7</f>
        <v>286.41000000000003</v>
      </c>
    </row>
    <row r="28" spans="2:6" x14ac:dyDescent="0.25">
      <c r="B28" s="39" t="s">
        <v>19</v>
      </c>
      <c r="C28" s="42">
        <f t="shared" ref="C28:F32" si="3">D8</f>
        <v>35.65</v>
      </c>
      <c r="D28" s="42">
        <f t="shared" si="3"/>
        <v>18.8</v>
      </c>
      <c r="E28" s="42">
        <f t="shared" si="3"/>
        <v>17.920000000000002</v>
      </c>
      <c r="F28" s="42">
        <f t="shared" si="3"/>
        <v>30.75</v>
      </c>
    </row>
    <row r="29" spans="2:6" x14ac:dyDescent="0.25">
      <c r="B29" s="39" t="s">
        <v>5</v>
      </c>
      <c r="C29" s="42">
        <f t="shared" si="3"/>
        <v>38.93</v>
      </c>
      <c r="D29" s="42">
        <f t="shared" si="3"/>
        <v>31.59</v>
      </c>
      <c r="E29" s="42">
        <f t="shared" si="3"/>
        <v>29.38</v>
      </c>
      <c r="F29" s="42">
        <f t="shared" si="3"/>
        <v>33.68</v>
      </c>
    </row>
    <row r="30" spans="2:6" x14ac:dyDescent="0.25">
      <c r="B30" s="39" t="s">
        <v>20</v>
      </c>
      <c r="C30" s="42">
        <f t="shared" si="3"/>
        <v>35.9</v>
      </c>
      <c r="D30" s="42">
        <f t="shared" si="3"/>
        <v>3.25</v>
      </c>
      <c r="E30" s="42">
        <f t="shared" si="3"/>
        <v>0.95</v>
      </c>
      <c r="F30" s="42">
        <f t="shared" si="3"/>
        <v>7.62</v>
      </c>
    </row>
    <row r="31" spans="2:6" x14ac:dyDescent="0.25">
      <c r="B31" s="39" t="s">
        <v>79</v>
      </c>
      <c r="C31" s="42">
        <f t="shared" si="3"/>
        <v>9.6</v>
      </c>
      <c r="D31" s="42">
        <f t="shared" si="3"/>
        <v>0</v>
      </c>
      <c r="E31" s="42">
        <f t="shared" si="3"/>
        <v>0.11</v>
      </c>
      <c r="F31" s="42">
        <f t="shared" si="3"/>
        <v>0.12</v>
      </c>
    </row>
    <row r="32" spans="2:6" x14ac:dyDescent="0.25">
      <c r="B32" s="39" t="s">
        <v>78</v>
      </c>
      <c r="C32" s="42">
        <f t="shared" si="3"/>
        <v>1040.94</v>
      </c>
      <c r="D32" s="42">
        <f t="shared" si="3"/>
        <v>758.65</v>
      </c>
      <c r="E32" s="42">
        <f t="shared" si="3"/>
        <v>660.85</v>
      </c>
      <c r="F32" s="42">
        <f t="shared" si="3"/>
        <v>1175.76</v>
      </c>
    </row>
    <row r="38" spans="1:8" ht="15.75" x14ac:dyDescent="0.25">
      <c r="A38" s="62" t="s">
        <v>55</v>
      </c>
      <c r="B38" s="25" t="s">
        <v>56</v>
      </c>
    </row>
    <row r="41" spans="1:8" x14ac:dyDescent="0.25">
      <c r="D41" s="90" t="s">
        <v>57</v>
      </c>
      <c r="E41" s="90"/>
      <c r="F41" s="90"/>
      <c r="G41" s="90"/>
    </row>
    <row r="42" spans="1:8" x14ac:dyDescent="0.25">
      <c r="D42" s="66">
        <v>2019</v>
      </c>
      <c r="E42" s="66">
        <v>2020</v>
      </c>
      <c r="F42" s="66">
        <v>2021</v>
      </c>
      <c r="G42" s="66">
        <v>2022</v>
      </c>
      <c r="H42" s="67" t="s">
        <v>26</v>
      </c>
    </row>
    <row r="43" spans="1:8" x14ac:dyDescent="0.25">
      <c r="B43" s="36" t="s">
        <v>54</v>
      </c>
      <c r="C43" s="36" t="s">
        <v>77</v>
      </c>
      <c r="D43" s="1">
        <v>442.11</v>
      </c>
      <c r="E43" s="1">
        <v>436.93</v>
      </c>
      <c r="F43" s="1">
        <v>569.87</v>
      </c>
      <c r="G43" s="1">
        <v>286.41000000000003</v>
      </c>
      <c r="H43" s="68">
        <f>SUM(D43:G43)</f>
        <v>1735.32</v>
      </c>
    </row>
    <row r="44" spans="1:8" x14ac:dyDescent="0.25">
      <c r="B44" s="27" t="s">
        <v>19</v>
      </c>
      <c r="C44" s="27" t="s">
        <v>0</v>
      </c>
      <c r="D44" s="1">
        <v>35.65</v>
      </c>
      <c r="E44" s="1">
        <v>18.8</v>
      </c>
      <c r="F44" s="1">
        <v>17.920000000000002</v>
      </c>
      <c r="G44" s="1">
        <v>30.75</v>
      </c>
      <c r="H44" s="68">
        <f t="shared" ref="H44:H60" si="4">SUM(D44:G44)</f>
        <v>103.12</v>
      </c>
    </row>
    <row r="45" spans="1:8" x14ac:dyDescent="0.25">
      <c r="B45" s="91" t="s">
        <v>5</v>
      </c>
      <c r="C45" s="29" t="s">
        <v>5</v>
      </c>
      <c r="D45" s="1">
        <v>38.270000000000003</v>
      </c>
      <c r="E45" s="1">
        <v>31.59</v>
      </c>
      <c r="F45" s="1">
        <v>29.38</v>
      </c>
      <c r="G45" s="1">
        <v>33.68</v>
      </c>
      <c r="H45" s="68">
        <f t="shared" si="4"/>
        <v>132.91999999999999</v>
      </c>
    </row>
    <row r="46" spans="1:8" x14ac:dyDescent="0.25">
      <c r="B46" s="92"/>
      <c r="C46" s="29" t="s">
        <v>7</v>
      </c>
      <c r="D46" s="1">
        <v>0.66</v>
      </c>
      <c r="E46" s="1">
        <v>0</v>
      </c>
      <c r="F46" s="1">
        <v>0</v>
      </c>
      <c r="G46" s="1">
        <v>0</v>
      </c>
      <c r="H46" s="68">
        <f t="shared" si="4"/>
        <v>0.66</v>
      </c>
    </row>
    <row r="47" spans="1:8" x14ac:dyDescent="0.25">
      <c r="B47" s="34" t="s">
        <v>20</v>
      </c>
      <c r="C47" s="34" t="s">
        <v>10</v>
      </c>
      <c r="D47" s="1">
        <v>35.9</v>
      </c>
      <c r="E47" s="1">
        <v>3.25</v>
      </c>
      <c r="F47" s="1">
        <v>0.95</v>
      </c>
      <c r="G47" s="1">
        <v>7.62</v>
      </c>
      <c r="H47" s="68">
        <f t="shared" si="4"/>
        <v>47.72</v>
      </c>
    </row>
    <row r="48" spans="1:8" x14ac:dyDescent="0.25">
      <c r="B48" s="32" t="s">
        <v>79</v>
      </c>
      <c r="C48" s="32" t="s">
        <v>4</v>
      </c>
      <c r="D48" s="1">
        <v>9.6</v>
      </c>
      <c r="E48" s="1">
        <v>0</v>
      </c>
      <c r="F48" s="1">
        <v>0.11</v>
      </c>
      <c r="G48" s="1">
        <v>0.12</v>
      </c>
      <c r="H48" s="68">
        <f t="shared" si="4"/>
        <v>9.8299999999999983</v>
      </c>
    </row>
    <row r="49" spans="2:8" x14ac:dyDescent="0.25">
      <c r="B49" s="93" t="s">
        <v>21</v>
      </c>
      <c r="C49" s="72" t="s">
        <v>3</v>
      </c>
      <c r="D49" s="71">
        <v>303.52999999999997</v>
      </c>
      <c r="E49" s="71">
        <v>246.68</v>
      </c>
      <c r="F49" s="71">
        <v>177.02</v>
      </c>
      <c r="G49" s="71">
        <v>319.27</v>
      </c>
      <c r="H49" s="68">
        <f t="shared" si="4"/>
        <v>1046.5</v>
      </c>
    </row>
    <row r="50" spans="2:8" x14ac:dyDescent="0.25">
      <c r="B50" s="92"/>
      <c r="C50" s="72" t="s">
        <v>58</v>
      </c>
      <c r="D50" s="71">
        <v>54.8</v>
      </c>
      <c r="E50" s="71">
        <v>59.29</v>
      </c>
      <c r="F50" s="71">
        <v>49.44</v>
      </c>
      <c r="G50" s="71">
        <v>117.67</v>
      </c>
      <c r="H50" s="68">
        <f t="shared" si="4"/>
        <v>281.2</v>
      </c>
    </row>
    <row r="51" spans="2:8" x14ac:dyDescent="0.25">
      <c r="B51" s="92"/>
      <c r="C51" s="72" t="s">
        <v>28</v>
      </c>
      <c r="D51" s="71">
        <v>5.07</v>
      </c>
      <c r="E51" s="71">
        <v>0</v>
      </c>
      <c r="F51" s="71">
        <v>0</v>
      </c>
      <c r="G51" s="71">
        <v>0</v>
      </c>
      <c r="H51" s="68">
        <f t="shared" si="4"/>
        <v>5.07</v>
      </c>
    </row>
    <row r="52" spans="2:8" x14ac:dyDescent="0.25">
      <c r="B52" s="92"/>
      <c r="C52" s="72" t="s">
        <v>29</v>
      </c>
      <c r="D52" s="71">
        <v>0</v>
      </c>
      <c r="E52" s="71">
        <v>0</v>
      </c>
      <c r="F52" s="71">
        <v>0</v>
      </c>
      <c r="G52" s="71">
        <v>0</v>
      </c>
      <c r="H52" s="68">
        <f t="shared" si="4"/>
        <v>0</v>
      </c>
    </row>
    <row r="53" spans="2:8" x14ac:dyDescent="0.25">
      <c r="B53" s="92"/>
      <c r="C53" s="72" t="s">
        <v>1</v>
      </c>
      <c r="D53" s="71">
        <v>613.72</v>
      </c>
      <c r="E53" s="71">
        <v>403.76</v>
      </c>
      <c r="F53" s="71">
        <v>395.26</v>
      </c>
      <c r="G53" s="71">
        <v>674.7</v>
      </c>
      <c r="H53" s="68">
        <f t="shared" si="4"/>
        <v>2087.44</v>
      </c>
    </row>
    <row r="54" spans="2:8" x14ac:dyDescent="0.25">
      <c r="B54" s="92"/>
      <c r="C54" s="72" t="s">
        <v>6</v>
      </c>
      <c r="D54" s="71">
        <v>25.59</v>
      </c>
      <c r="E54" s="71">
        <v>19.72</v>
      </c>
      <c r="F54" s="71">
        <v>6.01</v>
      </c>
      <c r="G54" s="71">
        <v>43.24</v>
      </c>
      <c r="H54" s="68">
        <f t="shared" si="4"/>
        <v>94.56</v>
      </c>
    </row>
    <row r="55" spans="2:8" x14ac:dyDescent="0.25">
      <c r="B55" s="92"/>
      <c r="C55" s="72" t="s">
        <v>9</v>
      </c>
      <c r="D55" s="71">
        <v>20.04</v>
      </c>
      <c r="E55" s="71">
        <v>4.04</v>
      </c>
      <c r="F55" s="71">
        <v>23.78</v>
      </c>
      <c r="G55" s="71">
        <v>6.9</v>
      </c>
      <c r="H55" s="68">
        <f t="shared" si="4"/>
        <v>54.76</v>
      </c>
    </row>
    <row r="56" spans="2:8" x14ac:dyDescent="0.25">
      <c r="B56" s="92"/>
      <c r="C56" s="72" t="s">
        <v>2</v>
      </c>
      <c r="D56" s="71">
        <v>0</v>
      </c>
      <c r="E56" s="71">
        <v>0</v>
      </c>
      <c r="F56" s="71">
        <v>0</v>
      </c>
      <c r="G56" s="71">
        <v>0</v>
      </c>
      <c r="H56" s="68">
        <f t="shared" si="4"/>
        <v>0</v>
      </c>
    </row>
    <row r="57" spans="2:8" x14ac:dyDescent="0.25">
      <c r="B57" s="92"/>
      <c r="C57" s="72" t="s">
        <v>8</v>
      </c>
      <c r="D57" s="71">
        <v>5.14</v>
      </c>
      <c r="E57" s="71">
        <v>2.67</v>
      </c>
      <c r="F57" s="71">
        <v>2.19</v>
      </c>
      <c r="G57" s="71">
        <v>3.49</v>
      </c>
      <c r="H57" s="68">
        <f t="shared" si="4"/>
        <v>13.49</v>
      </c>
    </row>
    <row r="58" spans="2:8" x14ac:dyDescent="0.25">
      <c r="B58" s="92"/>
      <c r="C58" s="72" t="s">
        <v>11</v>
      </c>
      <c r="D58" s="71">
        <v>13.05</v>
      </c>
      <c r="E58" s="71">
        <v>22.49</v>
      </c>
      <c r="F58" s="71">
        <v>7.15</v>
      </c>
      <c r="G58" s="71">
        <v>10.49</v>
      </c>
      <c r="H58" s="68">
        <f t="shared" si="4"/>
        <v>53.18</v>
      </c>
    </row>
    <row r="59" spans="2:8" x14ac:dyDescent="0.25">
      <c r="B59" s="92"/>
      <c r="C59" s="72" t="s">
        <v>23</v>
      </c>
      <c r="D59" s="71">
        <v>0</v>
      </c>
      <c r="E59" s="71">
        <v>0</v>
      </c>
      <c r="F59" s="71">
        <v>0</v>
      </c>
      <c r="G59" s="71">
        <v>0</v>
      </c>
      <c r="H59" s="68">
        <f t="shared" si="4"/>
        <v>0</v>
      </c>
    </row>
    <row r="60" spans="2:8" x14ac:dyDescent="0.25">
      <c r="C60" s="69" t="s">
        <v>26</v>
      </c>
      <c r="D60" s="70">
        <f>SUM(D46:D59)</f>
        <v>1087.0999999999999</v>
      </c>
      <c r="E60" s="70">
        <f>SUM(E46:E59)</f>
        <v>761.9</v>
      </c>
      <c r="F60" s="70">
        <f>SUM(F46:F59)</f>
        <v>661.91</v>
      </c>
      <c r="G60" s="70">
        <f>SUM(G46:G59)</f>
        <v>1183.5000000000002</v>
      </c>
      <c r="H60" s="68">
        <f t="shared" si="4"/>
        <v>3694.41</v>
      </c>
    </row>
    <row r="61" spans="2:8" x14ac:dyDescent="0.25">
      <c r="C61" s="40" t="s">
        <v>24</v>
      </c>
      <c r="D61" s="24">
        <f>SUM(D45:D46)</f>
        <v>38.93</v>
      </c>
      <c r="E61" s="24">
        <f t="shared" ref="E61:G61" si="5">SUM(E45:E46)</f>
        <v>31.59</v>
      </c>
      <c r="F61" s="24">
        <f t="shared" si="5"/>
        <v>29.38</v>
      </c>
      <c r="G61" s="24">
        <f t="shared" si="5"/>
        <v>33.68</v>
      </c>
    </row>
    <row r="62" spans="2:8" x14ac:dyDescent="0.25">
      <c r="C62" s="41" t="s">
        <v>12</v>
      </c>
      <c r="D62" s="24">
        <f>SUM(D49:D59)</f>
        <v>1040.94</v>
      </c>
      <c r="E62" s="24">
        <f t="shared" ref="E62:G62" si="6">SUM(E49:E59)</f>
        <v>758.65</v>
      </c>
      <c r="F62" s="24">
        <f t="shared" si="6"/>
        <v>660.85</v>
      </c>
      <c r="G62" s="24">
        <f t="shared" si="6"/>
        <v>1175.7600000000002</v>
      </c>
    </row>
    <row r="67" spans="2:6" x14ac:dyDescent="0.25">
      <c r="B67" t="s">
        <v>59</v>
      </c>
      <c r="C67">
        <v>2019</v>
      </c>
      <c r="D67">
        <v>2020</v>
      </c>
      <c r="E67">
        <v>2021</v>
      </c>
      <c r="F67">
        <v>2022</v>
      </c>
    </row>
    <row r="68" spans="2:6" x14ac:dyDescent="0.25">
      <c r="B68" t="s">
        <v>60</v>
      </c>
      <c r="C68" s="1">
        <f>D47</f>
        <v>35.9</v>
      </c>
      <c r="D68" s="1">
        <f t="shared" ref="D68:F68" si="7">E47</f>
        <v>3.25</v>
      </c>
      <c r="E68" s="1">
        <f t="shared" si="7"/>
        <v>0.95</v>
      </c>
      <c r="F68" s="1">
        <f t="shared" si="7"/>
        <v>7.62</v>
      </c>
    </row>
    <row r="69" spans="2:6" x14ac:dyDescent="0.25">
      <c r="B69" s="72" t="s">
        <v>3</v>
      </c>
      <c r="C69" s="71">
        <f>D49</f>
        <v>303.52999999999997</v>
      </c>
      <c r="D69" s="71">
        <f t="shared" ref="D69:F69" si="8">E49</f>
        <v>246.68</v>
      </c>
      <c r="E69" s="71">
        <f t="shared" si="8"/>
        <v>177.02</v>
      </c>
      <c r="F69" s="71">
        <f t="shared" si="8"/>
        <v>319.27</v>
      </c>
    </row>
    <row r="70" spans="2:6" x14ac:dyDescent="0.25">
      <c r="B70" s="72" t="s">
        <v>58</v>
      </c>
      <c r="C70" s="71">
        <f>D50</f>
        <v>54.8</v>
      </c>
      <c r="D70" s="71">
        <f t="shared" ref="D70:F70" si="9">E50</f>
        <v>59.29</v>
      </c>
      <c r="E70" s="71">
        <f t="shared" si="9"/>
        <v>49.44</v>
      </c>
      <c r="F70" s="71">
        <f t="shared" si="9"/>
        <v>117.67</v>
      </c>
    </row>
    <row r="71" spans="2:6" x14ac:dyDescent="0.25">
      <c r="B71" s="72" t="s">
        <v>28</v>
      </c>
      <c r="C71" s="71">
        <f>D51</f>
        <v>5.07</v>
      </c>
      <c r="D71" s="71">
        <f t="shared" ref="D71:F71" si="10">E51</f>
        <v>0</v>
      </c>
      <c r="E71" s="71">
        <f t="shared" si="10"/>
        <v>0</v>
      </c>
      <c r="F71" s="71">
        <f t="shared" si="10"/>
        <v>0</v>
      </c>
    </row>
    <row r="72" spans="2:6" x14ac:dyDescent="0.25">
      <c r="B72" s="72" t="s">
        <v>1</v>
      </c>
      <c r="C72" s="71">
        <f>D53</f>
        <v>613.72</v>
      </c>
      <c r="D72" s="71">
        <f t="shared" ref="D72:F72" si="11">E53</f>
        <v>403.76</v>
      </c>
      <c r="E72" s="71">
        <f t="shared" si="11"/>
        <v>395.26</v>
      </c>
      <c r="F72" s="71">
        <f t="shared" si="11"/>
        <v>674.7</v>
      </c>
    </row>
    <row r="73" spans="2:6" x14ac:dyDescent="0.25">
      <c r="B73" s="72" t="s">
        <v>6</v>
      </c>
      <c r="C73" s="71">
        <f>D54</f>
        <v>25.59</v>
      </c>
      <c r="D73" s="71">
        <f t="shared" ref="D73:F73" si="12">E54</f>
        <v>19.72</v>
      </c>
      <c r="E73" s="71">
        <f t="shared" si="12"/>
        <v>6.01</v>
      </c>
      <c r="F73" s="71">
        <f t="shared" si="12"/>
        <v>43.24</v>
      </c>
    </row>
    <row r="74" spans="2:6" x14ac:dyDescent="0.25">
      <c r="B74" s="72" t="s">
        <v>9</v>
      </c>
      <c r="C74" s="71">
        <f>D55</f>
        <v>20.04</v>
      </c>
      <c r="D74" s="71">
        <f t="shared" ref="D74:F74" si="13">E55</f>
        <v>4.04</v>
      </c>
      <c r="E74" s="71">
        <f t="shared" si="13"/>
        <v>23.78</v>
      </c>
      <c r="F74" s="71">
        <f t="shared" si="13"/>
        <v>6.9</v>
      </c>
    </row>
    <row r="75" spans="2:6" x14ac:dyDescent="0.25">
      <c r="B75" s="72" t="s">
        <v>8</v>
      </c>
      <c r="C75" s="71">
        <f>D57</f>
        <v>5.14</v>
      </c>
      <c r="D75" s="71">
        <f t="shared" ref="D75:F75" si="14">E57</f>
        <v>2.67</v>
      </c>
      <c r="E75" s="71">
        <f t="shared" si="14"/>
        <v>2.19</v>
      </c>
      <c r="F75" s="71">
        <f t="shared" si="14"/>
        <v>3.49</v>
      </c>
    </row>
    <row r="76" spans="2:6" x14ac:dyDescent="0.25">
      <c r="B76" s="72" t="s">
        <v>11</v>
      </c>
      <c r="C76" s="71">
        <f>D58</f>
        <v>13.05</v>
      </c>
      <c r="D76" s="71">
        <f t="shared" ref="D76:F76" si="15">E58</f>
        <v>22.49</v>
      </c>
      <c r="E76" s="71">
        <f t="shared" si="15"/>
        <v>7.15</v>
      </c>
      <c r="F76" s="71">
        <f t="shared" si="15"/>
        <v>10.49</v>
      </c>
    </row>
  </sheetData>
  <mergeCells count="4">
    <mergeCell ref="D5:G5"/>
    <mergeCell ref="D41:G41"/>
    <mergeCell ref="B45:B46"/>
    <mergeCell ref="B49:B59"/>
  </mergeCells>
  <pageMargins left="0.7" right="0.7" top="0.75" bottom="0.75" header="0.3" footer="0.3"/>
  <pageSetup paperSize="9" scale="4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topLeftCell="A61" zoomScale="85" zoomScaleNormal="85" workbookViewId="0">
      <selection activeCell="L48" sqref="L48"/>
    </sheetView>
  </sheetViews>
  <sheetFormatPr baseColWidth="10" defaultRowHeight="15" x14ac:dyDescent="0.25"/>
  <cols>
    <col min="1" max="1" width="17.28515625" bestFit="1" customWidth="1"/>
    <col min="2" max="2" width="33" customWidth="1"/>
    <col min="3" max="3" width="21.5703125" bestFit="1" customWidth="1"/>
    <col min="4" max="9" width="10.7109375" customWidth="1"/>
  </cols>
  <sheetData>
    <row r="1" spans="1:9" ht="26.25" x14ac:dyDescent="0.25">
      <c r="A1" s="45" t="s">
        <v>30</v>
      </c>
      <c r="B1" s="60" t="s">
        <v>34</v>
      </c>
    </row>
    <row r="3" spans="1:9" ht="30" customHeight="1" x14ac:dyDescent="0.25">
      <c r="A3" s="62" t="s">
        <v>48</v>
      </c>
      <c r="B3" s="25" t="s">
        <v>25</v>
      </c>
      <c r="D3" s="20"/>
      <c r="E3" s="20"/>
      <c r="F3" s="20"/>
      <c r="G3" s="20"/>
    </row>
    <row r="4" spans="1:9" ht="15.75" customHeight="1" x14ac:dyDescent="0.25">
      <c r="A4" s="62"/>
      <c r="B4" s="25"/>
      <c r="D4" s="20"/>
      <c r="E4" s="20"/>
      <c r="F4" s="20"/>
      <c r="G4" s="20"/>
    </row>
    <row r="5" spans="1:9" x14ac:dyDescent="0.25">
      <c r="B5" t="s">
        <v>61</v>
      </c>
      <c r="C5" s="20"/>
      <c r="D5" s="88" t="s">
        <v>51</v>
      </c>
      <c r="E5" s="89"/>
      <c r="F5" s="89"/>
      <c r="G5" s="89"/>
    </row>
    <row r="6" spans="1:9" ht="45" x14ac:dyDescent="0.25">
      <c r="B6" s="63" t="s">
        <v>52</v>
      </c>
      <c r="C6" s="64" t="s">
        <v>53</v>
      </c>
      <c r="D6" s="65">
        <v>2019</v>
      </c>
      <c r="E6" s="65">
        <v>2020</v>
      </c>
      <c r="F6" s="65">
        <v>2021</v>
      </c>
      <c r="G6" s="65">
        <v>2022</v>
      </c>
      <c r="H6" s="37" t="s">
        <v>17</v>
      </c>
      <c r="I6" s="37" t="s">
        <v>18</v>
      </c>
    </row>
    <row r="7" spans="1:9" x14ac:dyDescent="0.25">
      <c r="B7" s="36" t="s">
        <v>54</v>
      </c>
      <c r="C7" s="6" t="s">
        <v>14</v>
      </c>
      <c r="D7" s="14">
        <v>694.98</v>
      </c>
      <c r="E7" s="14">
        <v>514.04</v>
      </c>
      <c r="F7" s="14">
        <v>256.51</v>
      </c>
      <c r="G7" s="14">
        <v>611.1</v>
      </c>
      <c r="H7" s="38">
        <f t="shared" ref="H7:H13" si="0">AVERAGE(D7:G7)</f>
        <v>519.15750000000003</v>
      </c>
      <c r="I7" s="38">
        <f t="shared" ref="I7:I13" si="1">AVERAGE(D7:H7)</f>
        <v>519.15750000000003</v>
      </c>
    </row>
    <row r="8" spans="1:9" x14ac:dyDescent="0.25">
      <c r="B8" s="27" t="s">
        <v>19</v>
      </c>
      <c r="C8" s="6" t="s">
        <v>14</v>
      </c>
      <c r="D8" s="14">
        <v>18.010000000000002</v>
      </c>
      <c r="E8" s="14">
        <v>7.01</v>
      </c>
      <c r="F8" s="14">
        <v>5.94</v>
      </c>
      <c r="G8" s="14">
        <v>11.07</v>
      </c>
      <c r="H8" s="38">
        <f t="shared" si="0"/>
        <v>10.5075</v>
      </c>
      <c r="I8" s="38">
        <f t="shared" si="1"/>
        <v>10.5075</v>
      </c>
    </row>
    <row r="9" spans="1:9" x14ac:dyDescent="0.25">
      <c r="B9" s="29" t="s">
        <v>5</v>
      </c>
      <c r="C9" s="6" t="s">
        <v>14</v>
      </c>
      <c r="D9" s="14">
        <v>26.85</v>
      </c>
      <c r="E9" s="14">
        <v>22.14</v>
      </c>
      <c r="F9" s="14">
        <v>28.26</v>
      </c>
      <c r="G9" s="14">
        <v>22.24</v>
      </c>
      <c r="H9" s="38">
        <f t="shared" si="0"/>
        <v>24.872499999999999</v>
      </c>
      <c r="I9" s="38">
        <f t="shared" si="1"/>
        <v>24.872499999999999</v>
      </c>
    </row>
    <row r="10" spans="1:9" x14ac:dyDescent="0.25">
      <c r="B10" s="34" t="s">
        <v>20</v>
      </c>
      <c r="C10" s="6" t="s">
        <v>14</v>
      </c>
      <c r="D10" s="14">
        <v>168.31</v>
      </c>
      <c r="E10" s="14">
        <v>260.35000000000002</v>
      </c>
      <c r="F10" s="14">
        <v>280.63</v>
      </c>
      <c r="G10" s="14">
        <v>401.16</v>
      </c>
      <c r="H10" s="38">
        <f t="shared" si="0"/>
        <v>277.61250000000001</v>
      </c>
      <c r="I10" s="38">
        <f t="shared" si="1"/>
        <v>277.61250000000001</v>
      </c>
    </row>
    <row r="11" spans="1:9" x14ac:dyDescent="0.25">
      <c r="B11" s="32" t="s">
        <v>79</v>
      </c>
      <c r="C11" s="6" t="s">
        <v>14</v>
      </c>
      <c r="D11" s="14">
        <v>79.989999999999995</v>
      </c>
      <c r="E11" s="14">
        <v>29.35</v>
      </c>
      <c r="F11" s="14">
        <v>27.97</v>
      </c>
      <c r="G11" s="14">
        <v>4.32</v>
      </c>
      <c r="H11" s="38">
        <f t="shared" si="0"/>
        <v>35.407499999999999</v>
      </c>
      <c r="I11" s="38">
        <f t="shared" si="1"/>
        <v>35.407499999999999</v>
      </c>
    </row>
    <row r="12" spans="1:9" x14ac:dyDescent="0.25">
      <c r="B12" s="5" t="s">
        <v>78</v>
      </c>
      <c r="C12" s="6" t="s">
        <v>14</v>
      </c>
      <c r="D12" s="14">
        <v>22.47</v>
      </c>
      <c r="E12" s="14">
        <v>4.53</v>
      </c>
      <c r="F12" s="14">
        <v>9.67</v>
      </c>
      <c r="G12" s="14">
        <v>16.649999999999999</v>
      </c>
      <c r="H12" s="38">
        <f t="shared" si="0"/>
        <v>13.33</v>
      </c>
      <c r="I12" s="38">
        <f t="shared" si="1"/>
        <v>13.330000000000002</v>
      </c>
    </row>
    <row r="13" spans="1:9" x14ac:dyDescent="0.25">
      <c r="B13" s="7" t="s">
        <v>27</v>
      </c>
      <c r="C13" s="6" t="s">
        <v>14</v>
      </c>
      <c r="D13" s="14">
        <f>SUM(D7:D12)</f>
        <v>1010.6100000000001</v>
      </c>
      <c r="E13" s="14">
        <f>SUM(E7:E12)</f>
        <v>837.42</v>
      </c>
      <c r="F13" s="14">
        <f>SUM(F7:F12)</f>
        <v>608.9799999999999</v>
      </c>
      <c r="G13" s="14">
        <f>SUM(G7:G12)</f>
        <v>1066.5400000000002</v>
      </c>
      <c r="H13" s="38">
        <f t="shared" si="0"/>
        <v>880.88750000000005</v>
      </c>
      <c r="I13" s="38">
        <f t="shared" si="1"/>
        <v>880.88750000000005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54</v>
      </c>
      <c r="C27" s="42">
        <f>D7</f>
        <v>694.98</v>
      </c>
      <c r="D27" s="42">
        <f>E7</f>
        <v>514.04</v>
      </c>
      <c r="E27" s="42">
        <f>F7</f>
        <v>256.51</v>
      </c>
      <c r="F27" s="42">
        <f>G7</f>
        <v>611.1</v>
      </c>
    </row>
    <row r="28" spans="2:6" x14ac:dyDescent="0.25">
      <c r="B28" s="39" t="s">
        <v>19</v>
      </c>
      <c r="C28" s="42">
        <f t="shared" ref="C28:F32" si="2">D8</f>
        <v>18.010000000000002</v>
      </c>
      <c r="D28" s="42">
        <f t="shared" si="2"/>
        <v>7.01</v>
      </c>
      <c r="E28" s="42">
        <f t="shared" si="2"/>
        <v>5.94</v>
      </c>
      <c r="F28" s="42">
        <f t="shared" si="2"/>
        <v>11.07</v>
      </c>
    </row>
    <row r="29" spans="2:6" x14ac:dyDescent="0.25">
      <c r="B29" s="39" t="s">
        <v>5</v>
      </c>
      <c r="C29" s="42">
        <f t="shared" si="2"/>
        <v>26.85</v>
      </c>
      <c r="D29" s="42">
        <f t="shared" si="2"/>
        <v>22.14</v>
      </c>
      <c r="E29" s="42">
        <f t="shared" si="2"/>
        <v>28.26</v>
      </c>
      <c r="F29" s="42">
        <f t="shared" si="2"/>
        <v>22.24</v>
      </c>
    </row>
    <row r="30" spans="2:6" x14ac:dyDescent="0.25">
      <c r="B30" s="39" t="s">
        <v>20</v>
      </c>
      <c r="C30" s="42">
        <f t="shared" si="2"/>
        <v>168.31</v>
      </c>
      <c r="D30" s="42">
        <f t="shared" si="2"/>
        <v>260.35000000000002</v>
      </c>
      <c r="E30" s="42">
        <f t="shared" si="2"/>
        <v>280.63</v>
      </c>
      <c r="F30" s="42">
        <f t="shared" si="2"/>
        <v>401.16</v>
      </c>
    </row>
    <row r="31" spans="2:6" x14ac:dyDescent="0.25">
      <c r="B31" s="39" t="s">
        <v>79</v>
      </c>
      <c r="C31" s="42">
        <f t="shared" si="2"/>
        <v>79.989999999999995</v>
      </c>
      <c r="D31" s="42">
        <f t="shared" si="2"/>
        <v>29.35</v>
      </c>
      <c r="E31" s="42">
        <f t="shared" si="2"/>
        <v>27.97</v>
      </c>
      <c r="F31" s="42">
        <f t="shared" si="2"/>
        <v>4.32</v>
      </c>
    </row>
    <row r="32" spans="2:6" x14ac:dyDescent="0.25">
      <c r="B32" s="39" t="s">
        <v>78</v>
      </c>
      <c r="C32" s="42">
        <f t="shared" si="2"/>
        <v>22.47</v>
      </c>
      <c r="D32" s="42">
        <f t="shared" si="2"/>
        <v>4.53</v>
      </c>
      <c r="E32" s="42">
        <f t="shared" si="2"/>
        <v>9.67</v>
      </c>
      <c r="F32" s="42">
        <f t="shared" si="2"/>
        <v>16.649999999999999</v>
      </c>
    </row>
    <row r="39" spans="1:8" ht="15.75" x14ac:dyDescent="0.25">
      <c r="A39" s="62" t="s">
        <v>55</v>
      </c>
      <c r="B39" s="25" t="s">
        <v>63</v>
      </c>
    </row>
    <row r="42" spans="1:8" x14ac:dyDescent="0.25">
      <c r="D42" s="90" t="s">
        <v>57</v>
      </c>
      <c r="E42" s="90"/>
      <c r="F42" s="90"/>
      <c r="G42" s="90"/>
    </row>
    <row r="43" spans="1:8" x14ac:dyDescent="0.25">
      <c r="D43" s="66">
        <v>2019</v>
      </c>
      <c r="E43" s="66">
        <v>2020</v>
      </c>
      <c r="F43" s="66">
        <v>2021</v>
      </c>
      <c r="G43" s="66">
        <v>2022</v>
      </c>
      <c r="H43" s="67" t="s">
        <v>26</v>
      </c>
    </row>
    <row r="44" spans="1:8" x14ac:dyDescent="0.25">
      <c r="B44" s="36" t="s">
        <v>54</v>
      </c>
      <c r="C44" s="35" t="s">
        <v>77</v>
      </c>
      <c r="D44" s="22">
        <v>694.98</v>
      </c>
      <c r="E44" s="22">
        <v>514.04</v>
      </c>
      <c r="F44" s="22">
        <v>256.51</v>
      </c>
      <c r="G44" s="22">
        <v>611.1</v>
      </c>
      <c r="H44" s="75">
        <f>SUM(D44:G44)</f>
        <v>2076.63</v>
      </c>
    </row>
    <row r="45" spans="1:8" x14ac:dyDescent="0.25">
      <c r="B45" s="27" t="s">
        <v>19</v>
      </c>
      <c r="C45" s="26" t="s">
        <v>0</v>
      </c>
      <c r="D45" s="22">
        <v>18.010000000000002</v>
      </c>
      <c r="E45" s="22">
        <v>7.01</v>
      </c>
      <c r="F45" s="22">
        <v>5.94</v>
      </c>
      <c r="G45" s="22">
        <v>11.07</v>
      </c>
      <c r="H45" s="75">
        <f t="shared" ref="H45:H61" si="3">SUM(D45:G45)</f>
        <v>42.03</v>
      </c>
    </row>
    <row r="46" spans="1:8" x14ac:dyDescent="0.25">
      <c r="B46" s="91" t="s">
        <v>5</v>
      </c>
      <c r="C46" s="28" t="s">
        <v>5</v>
      </c>
      <c r="D46" s="22">
        <v>26.85</v>
      </c>
      <c r="E46" s="22">
        <v>22.14</v>
      </c>
      <c r="F46" s="22">
        <v>28.26</v>
      </c>
      <c r="G46" s="22">
        <v>22.24</v>
      </c>
      <c r="H46" s="75">
        <f t="shared" si="3"/>
        <v>99.49</v>
      </c>
    </row>
    <row r="47" spans="1:8" x14ac:dyDescent="0.25">
      <c r="B47" s="92"/>
      <c r="C47" s="28" t="s">
        <v>7</v>
      </c>
      <c r="D47" s="22">
        <v>0</v>
      </c>
      <c r="E47" s="22">
        <v>0</v>
      </c>
      <c r="F47" s="22">
        <v>0</v>
      </c>
      <c r="G47" s="22">
        <v>0</v>
      </c>
      <c r="H47" s="75">
        <f t="shared" si="3"/>
        <v>0</v>
      </c>
    </row>
    <row r="48" spans="1:8" x14ac:dyDescent="0.25">
      <c r="B48" s="34" t="s">
        <v>20</v>
      </c>
      <c r="C48" s="33" t="s">
        <v>10</v>
      </c>
      <c r="D48" s="22">
        <v>168.31</v>
      </c>
      <c r="E48" s="22">
        <v>260.35000000000002</v>
      </c>
      <c r="F48" s="22">
        <v>280.63</v>
      </c>
      <c r="G48" s="22">
        <v>401.16</v>
      </c>
      <c r="H48" s="75">
        <f t="shared" si="3"/>
        <v>1110.45</v>
      </c>
    </row>
    <row r="49" spans="2:8" x14ac:dyDescent="0.25">
      <c r="B49" s="32" t="s">
        <v>79</v>
      </c>
      <c r="C49" s="31" t="s">
        <v>4</v>
      </c>
      <c r="D49" s="22">
        <v>79.989999999999995</v>
      </c>
      <c r="E49" s="22">
        <v>29.35</v>
      </c>
      <c r="F49" s="22">
        <v>27.97</v>
      </c>
      <c r="G49" s="22">
        <v>4.32</v>
      </c>
      <c r="H49" s="75">
        <f t="shared" si="3"/>
        <v>141.63</v>
      </c>
    </row>
    <row r="50" spans="2:8" x14ac:dyDescent="0.25">
      <c r="B50" s="93" t="s">
        <v>62</v>
      </c>
      <c r="C50" s="21" t="s">
        <v>3</v>
      </c>
      <c r="D50" s="22">
        <v>2.44</v>
      </c>
      <c r="E50" s="22">
        <v>0.44</v>
      </c>
      <c r="F50" s="22">
        <v>0.79</v>
      </c>
      <c r="G50" s="22">
        <v>0.11</v>
      </c>
      <c r="H50" s="75">
        <f t="shared" si="3"/>
        <v>3.78</v>
      </c>
    </row>
    <row r="51" spans="2:8" x14ac:dyDescent="0.25">
      <c r="B51" s="92"/>
      <c r="C51" s="21" t="s">
        <v>58</v>
      </c>
      <c r="D51" s="22">
        <v>0.56000000000000005</v>
      </c>
      <c r="E51" s="22">
        <v>0.47</v>
      </c>
      <c r="F51" s="22">
        <v>0.23</v>
      </c>
      <c r="G51" s="22">
        <v>0.17</v>
      </c>
      <c r="H51" s="75">
        <f t="shared" si="3"/>
        <v>1.43</v>
      </c>
    </row>
    <row r="52" spans="2:8" x14ac:dyDescent="0.25">
      <c r="B52" s="92"/>
      <c r="C52" s="21" t="s">
        <v>28</v>
      </c>
      <c r="D52" s="22">
        <v>0</v>
      </c>
      <c r="E52" s="22">
        <v>0</v>
      </c>
      <c r="F52" s="22">
        <v>0</v>
      </c>
      <c r="G52" s="22">
        <v>0</v>
      </c>
      <c r="H52" s="75">
        <f t="shared" si="3"/>
        <v>0</v>
      </c>
    </row>
    <row r="53" spans="2:8" x14ac:dyDescent="0.25">
      <c r="B53" s="92"/>
      <c r="C53" s="73" t="s">
        <v>29</v>
      </c>
      <c r="D53" s="74">
        <v>0</v>
      </c>
      <c r="E53" s="74">
        <v>0</v>
      </c>
      <c r="F53" s="74">
        <v>0</v>
      </c>
      <c r="G53" s="74">
        <v>0</v>
      </c>
      <c r="H53" s="75">
        <f t="shared" si="3"/>
        <v>0</v>
      </c>
    </row>
    <row r="54" spans="2:8" x14ac:dyDescent="0.25">
      <c r="B54" s="92"/>
      <c r="C54" s="21" t="s">
        <v>1</v>
      </c>
      <c r="D54" s="22">
        <v>16.29</v>
      </c>
      <c r="E54" s="22">
        <v>3.48</v>
      </c>
      <c r="F54" s="22">
        <v>5.78</v>
      </c>
      <c r="G54" s="22">
        <v>15.67</v>
      </c>
      <c r="H54" s="75">
        <f t="shared" si="3"/>
        <v>41.22</v>
      </c>
    </row>
    <row r="55" spans="2:8" x14ac:dyDescent="0.25">
      <c r="B55" s="92"/>
      <c r="C55" s="21" t="s">
        <v>6</v>
      </c>
      <c r="D55" s="22">
        <v>2.93</v>
      </c>
      <c r="E55" s="22">
        <v>0.47</v>
      </c>
      <c r="F55" s="22">
        <v>1.7</v>
      </c>
      <c r="G55" s="22">
        <v>0.15</v>
      </c>
      <c r="H55" s="75">
        <f t="shared" si="3"/>
        <v>5.2500000000000009</v>
      </c>
    </row>
    <row r="56" spans="2:8" x14ac:dyDescent="0.25">
      <c r="B56" s="92"/>
      <c r="C56" s="21" t="s">
        <v>9</v>
      </c>
      <c r="D56" s="22">
        <v>7.0000000000000007E-2</v>
      </c>
      <c r="E56" s="22">
        <v>0.01</v>
      </c>
      <c r="F56" s="22">
        <v>0.18</v>
      </c>
      <c r="G56" s="22">
        <v>0.1</v>
      </c>
      <c r="H56" s="75">
        <f t="shared" si="3"/>
        <v>0.36</v>
      </c>
    </row>
    <row r="57" spans="2:8" x14ac:dyDescent="0.25">
      <c r="B57" s="92"/>
      <c r="C57" s="21" t="s">
        <v>2</v>
      </c>
      <c r="D57" s="22">
        <v>0</v>
      </c>
      <c r="E57" s="22">
        <v>0</v>
      </c>
      <c r="F57" s="22">
        <v>0</v>
      </c>
      <c r="G57" s="22">
        <v>0</v>
      </c>
      <c r="H57" s="75">
        <f t="shared" si="3"/>
        <v>0</v>
      </c>
    </row>
    <row r="58" spans="2:8" x14ac:dyDescent="0.25">
      <c r="B58" s="92"/>
      <c r="C58" s="21" t="s">
        <v>8</v>
      </c>
      <c r="D58" s="22">
        <v>0.18</v>
      </c>
      <c r="E58" s="22">
        <v>0</v>
      </c>
      <c r="F58" s="22">
        <v>0.02</v>
      </c>
      <c r="G58" s="22">
        <v>0.28000000000000003</v>
      </c>
      <c r="H58" s="75">
        <f t="shared" si="3"/>
        <v>0.48</v>
      </c>
    </row>
    <row r="59" spans="2:8" x14ac:dyDescent="0.25">
      <c r="B59" s="92"/>
      <c r="C59" s="21" t="s">
        <v>11</v>
      </c>
      <c r="D59" s="22">
        <v>0</v>
      </c>
      <c r="E59" s="22">
        <v>0.6</v>
      </c>
      <c r="F59" s="22">
        <v>0.97</v>
      </c>
      <c r="G59" s="22">
        <v>0.17</v>
      </c>
      <c r="H59" s="75">
        <f t="shared" si="3"/>
        <v>1.7399999999999998</v>
      </c>
    </row>
    <row r="60" spans="2:8" x14ac:dyDescent="0.25">
      <c r="B60" s="92"/>
      <c r="C60" s="21" t="s">
        <v>23</v>
      </c>
      <c r="D60" s="22">
        <v>0</v>
      </c>
      <c r="E60" s="22">
        <v>0</v>
      </c>
      <c r="F60" s="22">
        <v>0</v>
      </c>
      <c r="G60" s="22">
        <v>0</v>
      </c>
      <c r="H60" s="75">
        <f t="shared" si="3"/>
        <v>0</v>
      </c>
    </row>
    <row r="61" spans="2:8" x14ac:dyDescent="0.25">
      <c r="C61" s="76" t="s">
        <v>26</v>
      </c>
      <c r="D61" s="77">
        <f>SUM(D45:D60)</f>
        <v>315.63000000000005</v>
      </c>
      <c r="E61" s="77">
        <f>SUM(E45:E60)</f>
        <v>324.32000000000011</v>
      </c>
      <c r="F61" s="77">
        <f>SUM(F45:F60)</f>
        <v>352.46999999999997</v>
      </c>
      <c r="G61" s="77">
        <f>SUM(G45:G60)</f>
        <v>455.44000000000005</v>
      </c>
      <c r="H61" s="75">
        <f t="shared" si="3"/>
        <v>1447.8600000000001</v>
      </c>
    </row>
    <row r="62" spans="2:8" x14ac:dyDescent="0.25">
      <c r="C62" s="30" t="s">
        <v>24</v>
      </c>
      <c r="D62" s="24">
        <f>SUM(D46:D47)</f>
        <v>26.85</v>
      </c>
      <c r="E62" s="24">
        <f>E46+E47</f>
        <v>22.14</v>
      </c>
      <c r="F62" s="24">
        <f>F46+F47</f>
        <v>28.26</v>
      </c>
      <c r="G62" s="24">
        <f>G46+G47</f>
        <v>22.24</v>
      </c>
    </row>
    <row r="63" spans="2:8" x14ac:dyDescent="0.25">
      <c r="C63" s="23" t="s">
        <v>12</v>
      </c>
      <c r="D63" s="24">
        <f>SUM(D50:D60)</f>
        <v>22.47</v>
      </c>
      <c r="E63" s="24">
        <f>E54+E50+E55+E51+E58+E56+E59+E52+E57+E60</f>
        <v>5.4699999999999989</v>
      </c>
      <c r="F63" s="24">
        <f>F54+F50+F55+F51+F58+F56+F59+F52+F57+F60</f>
        <v>9.67</v>
      </c>
      <c r="G63" s="24">
        <f>G54+G50+G55+G51+G58+G56+G59+G52+G57+G60</f>
        <v>16.650000000000006</v>
      </c>
    </row>
    <row r="64" spans="2:8" x14ac:dyDescent="0.25">
      <c r="C64" s="16"/>
      <c r="D64" s="16"/>
      <c r="E64" s="16"/>
      <c r="F64" s="16"/>
    </row>
    <row r="68" spans="2:3" x14ac:dyDescent="0.25">
      <c r="C68" t="s">
        <v>64</v>
      </c>
    </row>
    <row r="69" spans="2:3" x14ac:dyDescent="0.25">
      <c r="B69" s="36" t="s">
        <v>54</v>
      </c>
      <c r="C69">
        <f>H44</f>
        <v>2076.63</v>
      </c>
    </row>
    <row r="70" spans="2:3" x14ac:dyDescent="0.25">
      <c r="B70" s="27" t="s">
        <v>19</v>
      </c>
      <c r="C70">
        <f>H45</f>
        <v>42.03</v>
      </c>
    </row>
    <row r="71" spans="2:3" x14ac:dyDescent="0.25">
      <c r="B71" s="78" t="s">
        <v>5</v>
      </c>
      <c r="C71">
        <f>H46</f>
        <v>99.49</v>
      </c>
    </row>
    <row r="72" spans="2:3" x14ac:dyDescent="0.25">
      <c r="B72" s="34" t="s">
        <v>60</v>
      </c>
      <c r="C72">
        <f>H48</f>
        <v>1110.45</v>
      </c>
    </row>
    <row r="73" spans="2:3" x14ac:dyDescent="0.25">
      <c r="B73" s="32" t="s">
        <v>4</v>
      </c>
      <c r="C73">
        <f>H49</f>
        <v>141.63</v>
      </c>
    </row>
    <row r="74" spans="2:3" x14ac:dyDescent="0.25">
      <c r="B74" t="s">
        <v>62</v>
      </c>
      <c r="C74" t="e">
        <f>#REF!</f>
        <v>#REF!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pageSetup paperSize="9" scale="3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D055</vt:lpstr>
      <vt:lpstr>PP 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2024-07-17T08:04:56Z</dcterms:modified>
</cp:coreProperties>
</file>