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MD" sheetId="6" r:id="rId1"/>
    <sheet name="Bilan D068" sheetId="2" r:id="rId2"/>
    <sheet name="PP 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4" l="1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44" i="4"/>
  <c r="H44" i="3" l="1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43" i="3"/>
  <c r="D62" i="3"/>
  <c r="E62" i="3"/>
  <c r="F62" i="3"/>
  <c r="G62" i="3"/>
  <c r="E7" i="3" l="1"/>
  <c r="F7" i="3"/>
  <c r="G7" i="3"/>
  <c r="E8" i="3"/>
  <c r="F8" i="3"/>
  <c r="G8" i="3"/>
  <c r="E10" i="3"/>
  <c r="F10" i="3"/>
  <c r="G10" i="3"/>
  <c r="E11" i="3"/>
  <c r="F11" i="3"/>
  <c r="G11" i="3"/>
  <c r="E7" i="4" l="1"/>
  <c r="F7" i="4"/>
  <c r="G7" i="4"/>
  <c r="E8" i="4"/>
  <c r="F8" i="4"/>
  <c r="G8" i="4"/>
  <c r="E10" i="4"/>
  <c r="F10" i="4"/>
  <c r="G10" i="4"/>
  <c r="E11" i="4"/>
  <c r="F11" i="4"/>
  <c r="G11" i="4"/>
  <c r="D11" i="4"/>
  <c r="D10" i="4"/>
  <c r="D8" i="4"/>
  <c r="D7" i="4"/>
  <c r="E61" i="4"/>
  <c r="F61" i="4"/>
  <c r="G61" i="4"/>
  <c r="E62" i="4"/>
  <c r="E9" i="4" s="1"/>
  <c r="F62" i="4"/>
  <c r="F9" i="4" s="1"/>
  <c r="G62" i="4"/>
  <c r="G9" i="4" s="1"/>
  <c r="E63" i="4"/>
  <c r="E12" i="4" s="1"/>
  <c r="F63" i="4"/>
  <c r="F12" i="4" s="1"/>
  <c r="G63" i="4"/>
  <c r="G12" i="4" s="1"/>
  <c r="D63" i="4"/>
  <c r="D12" i="4" s="1"/>
  <c r="D61" i="4"/>
  <c r="H61" i="4" s="1"/>
  <c r="D11" i="3"/>
  <c r="D10" i="3"/>
  <c r="D8" i="3"/>
  <c r="D7" i="3"/>
  <c r="E12" i="3"/>
  <c r="F12" i="3"/>
  <c r="G12" i="3"/>
  <c r="D12" i="3"/>
  <c r="E60" i="3"/>
  <c r="F60" i="3"/>
  <c r="G60" i="3"/>
  <c r="D60" i="3"/>
  <c r="H60" i="3" l="1"/>
  <c r="G13" i="4"/>
  <c r="F13" i="4"/>
  <c r="E13" i="4"/>
  <c r="D27" i="4" l="1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C28" i="4"/>
  <c r="C30" i="4"/>
  <c r="C31" i="4"/>
  <c r="C32" i="4"/>
  <c r="C27" i="4"/>
  <c r="D27" i="3"/>
  <c r="E27" i="3"/>
  <c r="F27" i="3"/>
  <c r="D28" i="3"/>
  <c r="E28" i="3"/>
  <c r="F28" i="3"/>
  <c r="D30" i="3"/>
  <c r="E30" i="3"/>
  <c r="F30" i="3"/>
  <c r="D31" i="3"/>
  <c r="E31" i="3"/>
  <c r="F31" i="3"/>
  <c r="D32" i="3"/>
  <c r="E32" i="3"/>
  <c r="F32" i="3"/>
  <c r="C28" i="3"/>
  <c r="C30" i="3"/>
  <c r="C31" i="3"/>
  <c r="C32" i="3"/>
  <c r="C27" i="3"/>
  <c r="F25" i="2"/>
  <c r="G25" i="2"/>
  <c r="H25" i="2"/>
  <c r="E25" i="2"/>
  <c r="E24" i="2"/>
  <c r="F24" i="2"/>
  <c r="G24" i="2"/>
  <c r="H24" i="2"/>
  <c r="D24" i="2"/>
  <c r="D25" i="2" s="1"/>
  <c r="D62" i="4" l="1"/>
  <c r="D9" i="4" s="1"/>
  <c r="H9" i="4" s="1"/>
  <c r="I9" i="4" s="1"/>
  <c r="H12" i="4"/>
  <c r="I12" i="4" s="1"/>
  <c r="H11" i="4"/>
  <c r="I11" i="4" s="1"/>
  <c r="H10" i="4"/>
  <c r="I10" i="4" s="1"/>
  <c r="H8" i="4"/>
  <c r="I8" i="4" s="1"/>
  <c r="H7" i="4"/>
  <c r="I7" i="4" s="1"/>
  <c r="G61" i="3"/>
  <c r="G9" i="3" s="1"/>
  <c r="G13" i="3" s="1"/>
  <c r="F61" i="3"/>
  <c r="E61" i="3"/>
  <c r="D61" i="3"/>
  <c r="D9" i="3" s="1"/>
  <c r="H12" i="3"/>
  <c r="I12" i="3" s="1"/>
  <c r="H11" i="3"/>
  <c r="I11" i="3" s="1"/>
  <c r="H10" i="3"/>
  <c r="I10" i="3" s="1"/>
  <c r="H8" i="3"/>
  <c r="I8" i="3" s="1"/>
  <c r="H7" i="3"/>
  <c r="I7" i="3" s="1"/>
  <c r="D15" i="2"/>
  <c r="H18" i="2" s="1"/>
  <c r="H19" i="2" s="1"/>
  <c r="F16" i="2"/>
  <c r="F17" i="2" s="1"/>
  <c r="G16" i="2"/>
  <c r="G17" i="2" s="1"/>
  <c r="H16" i="2"/>
  <c r="H17" i="2" s="1"/>
  <c r="F9" i="2"/>
  <c r="G9" i="2"/>
  <c r="H9" i="2"/>
  <c r="F7" i="2"/>
  <c r="F8" i="2" s="1"/>
  <c r="G7" i="2"/>
  <c r="G8" i="2" s="1"/>
  <c r="H7" i="2"/>
  <c r="H8" i="2" s="1"/>
  <c r="F9" i="3" l="1"/>
  <c r="F13" i="3" s="1"/>
  <c r="E9" i="3"/>
  <c r="E13" i="3" s="1"/>
  <c r="D13" i="4"/>
  <c r="H13" i="4" s="1"/>
  <c r="I13" i="4" s="1"/>
  <c r="C29" i="4"/>
  <c r="F29" i="3"/>
  <c r="D13" i="3"/>
  <c r="C29" i="3"/>
  <c r="G18" i="2"/>
  <c r="G19" i="2" s="1"/>
  <c r="E16" i="2"/>
  <c r="F18" i="2"/>
  <c r="F19" i="2" s="1"/>
  <c r="E18" i="2"/>
  <c r="E19" i="2" s="1"/>
  <c r="F10" i="2"/>
  <c r="G10" i="2"/>
  <c r="H10" i="2"/>
  <c r="E9" i="2"/>
  <c r="E10" i="2" s="1"/>
  <c r="E7" i="2"/>
  <c r="H9" i="3" l="1"/>
  <c r="I9" i="3" s="1"/>
  <c r="I13" i="3" s="1"/>
  <c r="D29" i="3"/>
  <c r="E29" i="3"/>
  <c r="E8" i="2"/>
  <c r="I7" i="2"/>
  <c r="J7" i="2" s="1"/>
  <c r="E17" i="2"/>
  <c r="I16" i="2"/>
  <c r="H13" i="3" l="1"/>
  <c r="I15" i="2"/>
  <c r="I17" i="2"/>
  <c r="J16" i="2"/>
  <c r="I8" i="2"/>
  <c r="I6" i="2"/>
  <c r="I9" i="2" s="1"/>
  <c r="I10" i="2" s="1"/>
  <c r="J17" i="2" l="1"/>
  <c r="J6" i="2"/>
  <c r="J9" i="2" s="1"/>
  <c r="J10" i="2" s="1"/>
  <c r="J8" i="2"/>
  <c r="I18" i="2"/>
  <c r="I19" i="2" s="1"/>
  <c r="J15" i="2"/>
  <c r="J18" i="2" s="1"/>
  <c r="J19" i="2" s="1"/>
</calcChain>
</file>

<file path=xl/sharedStrings.xml><?xml version="1.0" encoding="utf-8"?>
<sst xmlns="http://schemas.openxmlformats.org/spreadsheetml/2006/main" count="176" uniqueCount="68">
  <si>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</si>
  <si>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</si>
  <si>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</si>
  <si>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</si>
  <si>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</si>
  <si>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</si>
  <si>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</si>
  <si>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</si>
  <si>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</si>
  <si>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</si>
  <si>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</si>
  <si>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</si>
  <si>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</si>
  <si>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</si>
  <si>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</si>
  <si>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</si>
  <si>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</si>
  <si>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</si>
  <si>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</si>
  <si>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</si>
  <si>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</si>
  <si>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</si>
  <si>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</si>
  <si>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</si>
  <si>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</si>
  <si>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non déclaré</t>
  </si>
  <si>
    <t>Focus sur les PP apparues après 2018 en année N et leur situation culturale en année (N-1)</t>
  </si>
  <si>
    <t>total</t>
  </si>
  <si>
    <t>Total PP apparues</t>
  </si>
  <si>
    <t>LEGUMINEUSE</t>
  </si>
  <si>
    <t>AUTRES CULTURES</t>
  </si>
  <si>
    <t xml:space="preserve">Département </t>
  </si>
  <si>
    <t>Evolution 1</t>
  </si>
  <si>
    <t>Suivi annuel des surfaces déclarées en prairies permanentes (ha)</t>
  </si>
  <si>
    <t>unités</t>
  </si>
  <si>
    <t>HAUT-RHIN</t>
  </si>
  <si>
    <t>Evolution 2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</si>
  <si>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</si>
  <si>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</si>
  <si>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</si>
  <si>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</si>
  <si>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</si>
  <si>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</si>
  <si>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</si>
  <si>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</si>
  <si>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</si>
  <si>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</si>
  <si>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</si>
  <si>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t>Evolution des PP entre Années N et (N+1)</t>
  </si>
  <si>
    <t>Evolution des PP entre 2018 et années N</t>
  </si>
  <si>
    <t>Analyse 1</t>
  </si>
  <si>
    <t xml:space="preserve">Focus sur l'évolution culturale des PP2018 perdues </t>
  </si>
  <si>
    <t>Devenir de ces PP2018 perdues :</t>
  </si>
  <si>
    <t>Campagnes PAC</t>
  </si>
  <si>
    <t>Groupes de cultures</t>
  </si>
  <si>
    <t>Unités</t>
  </si>
  <si>
    <t>PARCELLES NON DECLAREES</t>
  </si>
  <si>
    <t>Analyse 2</t>
  </si>
  <si>
    <t>Détail de l'évolution culturale des PP2018 perdues en année N</t>
  </si>
  <si>
    <t>Campagnes PAC (année N)</t>
  </si>
  <si>
    <t>Cultures</t>
  </si>
  <si>
    <t>PRAIRIES ARTICIELLES</t>
  </si>
  <si>
    <t>PRAIRIES ARTIFICIELLES</t>
  </si>
  <si>
    <t>Origine de ces PP apparues</t>
  </si>
  <si>
    <t>TERRE ARABLE</t>
  </si>
  <si>
    <t>Détail de l'évolution culturale des PP apparues en année N (N&gt;2018)</t>
  </si>
  <si>
    <t>PRAIRIES TEMPORAIRES</t>
  </si>
  <si>
    <t>PP apparues après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</si>
</sst>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DejaVu Sans"/>
      <family val="2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i/>
      <sz val="8"/>
      <color rgb="FFB0B0B0"/>
      <name val="DejaVu Sans"/>
      <family val="2"/>
    </font>
    <font>
      <b/>
      <sz val="14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8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/>
      <top/>
      <bottom style="medium">
        <color rgb="FFD6DADC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5" fillId="0" borderId="0"/>
    <xf numFmtId="9" fontId="5" fillId="0" borderId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4" fillId="3" borderId="2" xfId="0" applyFont="1" applyFill="1" applyBorder="1" applyAlignment="1">
      <alignment vertical="center"/>
    </xf>
    <xf numFmtId="4" fontId="0" fillId="5" borderId="1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10" fontId="2" fillId="0" borderId="0" xfId="1" applyNumberFormat="1" applyBorder="1" applyAlignment="1">
      <alignment vertical="center"/>
    </xf>
    <xf numFmtId="0" fontId="5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3" fontId="0" fillId="5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6" fillId="10" borderId="1" xfId="0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vertical="center"/>
    </xf>
    <xf numFmtId="10" fontId="7" fillId="10" borderId="1" xfId="1" applyNumberFormat="1" applyFont="1" applyFill="1" applyBorder="1" applyAlignment="1">
      <alignment vertical="center"/>
    </xf>
    <xf numFmtId="0" fontId="5" fillId="0" borderId="0" xfId="2"/>
    <xf numFmtId="0" fontId="3" fillId="4" borderId="3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7" fillId="0" borderId="1" xfId="0" applyFont="1" applyBorder="1"/>
    <xf numFmtId="0" fontId="8" fillId="0" borderId="0" xfId="2" applyFont="1" applyAlignment="1">
      <alignment vertical="center"/>
    </xf>
    <xf numFmtId="0" fontId="4" fillId="11" borderId="1" xfId="0" applyFont="1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9" fillId="6" borderId="1" xfId="0" applyFont="1" applyFill="1" applyBorder="1" applyAlignment="1">
      <alignment horizontal="right" vertical="center"/>
    </xf>
    <xf numFmtId="0" fontId="4" fillId="12" borderId="1" xfId="0" applyFont="1" applyFill="1" applyBorder="1" applyAlignment="1">
      <alignment vertical="center"/>
    </xf>
    <xf numFmtId="0" fontId="0" fillId="12" borderId="1" xfId="0" applyFill="1" applyBorder="1" applyAlignment="1">
      <alignment vertical="center" wrapText="1"/>
    </xf>
    <xf numFmtId="0" fontId="4" fillId="8" borderId="1" xfId="0" applyFont="1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4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6" fillId="13" borderId="1" xfId="0" applyFont="1" applyFill="1" applyBorder="1" applyAlignment="1">
      <alignment horizontal="center" vertical="center" wrapText="1" shrinkToFit="1"/>
    </xf>
    <xf numFmtId="3" fontId="7" fillId="13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7" fillId="6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right" vertical="center"/>
    </xf>
    <xf numFmtId="3" fontId="0" fillId="0" borderId="1" xfId="0" applyNumberFormat="1" applyBorder="1"/>
    <xf numFmtId="0" fontId="10" fillId="3" borderId="2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11" fillId="8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" fillId="15" borderId="1" xfId="0" applyFont="1" applyFill="1" applyBorder="1" applyAlignment="1">
      <alignment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3" fontId="19" fillId="5" borderId="1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5" fillId="16" borderId="0" xfId="2" applyFill="1" applyAlignment="1">
      <alignment vertical="center" wrapText="1"/>
    </xf>
    <xf numFmtId="0" fontId="0" fillId="16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22" fillId="0" borderId="1" xfId="0" applyFont="1" applyBorder="1"/>
    <xf numFmtId="0" fontId="22" fillId="0" borderId="0" xfId="0" applyFont="1"/>
    <xf numFmtId="0" fontId="23" fillId="0" borderId="1" xfId="0" applyFont="1" applyBorder="1"/>
    <xf numFmtId="0" fontId="24" fillId="3" borderId="1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right" vertical="center"/>
    </xf>
    <xf numFmtId="0" fontId="11" fillId="14" borderId="0" xfId="0" applyFont="1" applyFill="1" applyAlignment="1">
      <alignment vertical="center"/>
    </xf>
    <xf numFmtId="0" fontId="0" fillId="14" borderId="0" xfId="0" applyFill="1" applyAlignment="1"/>
    <xf numFmtId="0" fontId="11" fillId="15" borderId="0" xfId="0" applyFont="1" applyFill="1" applyAlignment="1">
      <alignment vertical="center"/>
    </xf>
    <xf numFmtId="0" fontId="0" fillId="15" borderId="0" xfId="0" applyFill="1" applyAlignment="1"/>
    <xf numFmtId="0" fontId="8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'Bilan D068'!$C$24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D068'!$D$23:$H$23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D068'!$D$24:$H$24</c:f>
              <c:numCache>
                <c:formatCode>#,##0</c:formatCode>
                <c:ptCount val="5"/>
                <c:pt idx="0">
                  <c:v>27291.39</c:v>
                </c:pt>
                <c:pt idx="1">
                  <c:v>27375.56</c:v>
                </c:pt>
                <c:pt idx="2">
                  <c:v>26983.37</c:v>
                </c:pt>
                <c:pt idx="3">
                  <c:v>27676.14</c:v>
                </c:pt>
                <c:pt idx="4">
                  <c:v>27852.240000000002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D068'!$C$25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D068'!$D$23:$H$23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D068'!$D$25:$H$25</c:f>
              <c:numCache>
                <c:formatCode>#,##0</c:formatCode>
                <c:ptCount val="5"/>
                <c:pt idx="0">
                  <c:v>27291.39</c:v>
                </c:pt>
                <c:pt idx="1">
                  <c:v>26908.04</c:v>
                </c:pt>
                <c:pt idx="2">
                  <c:v>25934.77</c:v>
                </c:pt>
                <c:pt idx="3">
                  <c:v>25639.87</c:v>
                </c:pt>
                <c:pt idx="4">
                  <c:v>25339.94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ax val="29000"/>
          <c:min val="2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surfaces de prairies permanentes (en année 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D068'!$B$61:$C$61</c:f>
              <c:strCache>
                <c:ptCount val="2"/>
                <c:pt idx="1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D068'!$D$60:$G$60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D068'!$D$61:$G$61</c:f>
              <c:numCache>
                <c:formatCode>#,##0</c:formatCode>
                <c:ptCount val="4"/>
                <c:pt idx="0">
                  <c:v>84.170000000001892</c:v>
                </c:pt>
                <c:pt idx="1">
                  <c:v>-392.19000000000233</c:v>
                </c:pt>
                <c:pt idx="2">
                  <c:v>692.77000000000044</c:v>
                </c:pt>
                <c:pt idx="3">
                  <c:v>176.10000000000218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0-4411-B183-317BCCADAFFC}"/>
            </c:ext>
          </c:extLst>
        </c:ser>
        <c:ser>
          <c:idx val="1"/>
          <c:order val="1"/>
          <c:tx>
            <c:strRef>
              <c:f>'Bilan D068'!$B$62:$C$62</c:f>
              <c:strCache>
                <c:ptCount val="2"/>
                <c:pt idx="1">
                  <c:v>Evolution des PP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D068'!$D$60:$G$60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D068'!$D$62:$G$62</c:f>
              <c:numCache>
                <c:formatCode>#,##0</c:formatCode>
                <c:ptCount val="4"/>
                <c:pt idx="0">
                  <c:v>-383.34999999999854</c:v>
                </c:pt>
                <c:pt idx="1">
                  <c:v>-973.27000000000044</c:v>
                </c:pt>
                <c:pt idx="2">
                  <c:v>-294.90000000000146</c:v>
                </c:pt>
                <c:pt idx="3">
                  <c:v>-299.93000000000029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10-4411-B183-317BCCADAF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72646255"/>
        <c:axId val="872648335"/>
      </c:barChart>
      <c:catAx>
        <c:axId val="87264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2648335"/>
        <c:crosses val="autoZero"/>
        <c:auto val="1"/>
        <c:lblAlgn val="ctr"/>
        <c:lblOffset val="100"/>
        <c:noMultiLvlLbl val="0"/>
      </c:catAx>
      <c:valAx>
        <c:axId val="872648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2646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2018 perdues'!$C$26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perdues'!$C$27:$C$32</c:f>
              <c:numCache>
                <c:formatCode>#,##0</c:formatCode>
                <c:ptCount val="6"/>
                <c:pt idx="0">
                  <c:v>155.99</c:v>
                </c:pt>
                <c:pt idx="1">
                  <c:v>4.4400000000000004</c:v>
                </c:pt>
                <c:pt idx="2">
                  <c:v>10.1</c:v>
                </c:pt>
                <c:pt idx="3">
                  <c:v>2.2799999999999998</c:v>
                </c:pt>
                <c:pt idx="4">
                  <c:v>0.99</c:v>
                </c:pt>
                <c:pt idx="5">
                  <c:v>209.55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 2018 perdues'!$D$26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perdues'!$D$27:$D$32</c:f>
              <c:numCache>
                <c:formatCode>#,##0</c:formatCode>
                <c:ptCount val="6"/>
                <c:pt idx="0">
                  <c:v>864.77</c:v>
                </c:pt>
                <c:pt idx="1">
                  <c:v>1.05</c:v>
                </c:pt>
                <c:pt idx="2">
                  <c:v>8.35</c:v>
                </c:pt>
                <c:pt idx="3">
                  <c:v>13.76</c:v>
                </c:pt>
                <c:pt idx="4">
                  <c:v>1.47</c:v>
                </c:pt>
                <c:pt idx="5">
                  <c:v>83.86999999999999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 2018 perdues'!$E$26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perdues'!$E$27:$E$32</c:f>
              <c:numCache>
                <c:formatCode>#,##0</c:formatCode>
                <c:ptCount val="6"/>
                <c:pt idx="0">
                  <c:v>210.65</c:v>
                </c:pt>
                <c:pt idx="1">
                  <c:v>1.86</c:v>
                </c:pt>
                <c:pt idx="2">
                  <c:v>8.42</c:v>
                </c:pt>
                <c:pt idx="3">
                  <c:v>3.7</c:v>
                </c:pt>
                <c:pt idx="4">
                  <c:v>0.5</c:v>
                </c:pt>
                <c:pt idx="5">
                  <c:v>69.769999999999982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 2018 perdues'!$F$26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perdues'!$F$27:$F$32</c:f>
              <c:numCache>
                <c:formatCode>#,##0</c:formatCode>
                <c:ptCount val="6"/>
                <c:pt idx="0">
                  <c:v>222.24</c:v>
                </c:pt>
                <c:pt idx="1">
                  <c:v>1.29</c:v>
                </c:pt>
                <c:pt idx="2">
                  <c:v>6.58</c:v>
                </c:pt>
                <c:pt idx="3">
                  <c:v>10.85</c:v>
                </c:pt>
                <c:pt idx="4">
                  <c:v>0.01</c:v>
                </c:pt>
                <c:pt idx="5">
                  <c:v>58.959999999999994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  <c:max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PP 2018 retournées (converties en terre</a:t>
            </a:r>
            <a:r>
              <a:rPr lang="fr-FR" baseline="0"/>
              <a:t> arable)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 2018 perdues'!$C$67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perdues'!$B$68:$B$77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perdues'!$C$68:$C$77</c:f>
              <c:numCache>
                <c:formatCode>General</c:formatCode>
                <c:ptCount val="10"/>
                <c:pt idx="0">
                  <c:v>2.2799999999999998</c:v>
                </c:pt>
                <c:pt idx="1">
                  <c:v>20.65</c:v>
                </c:pt>
                <c:pt idx="2">
                  <c:v>125.19</c:v>
                </c:pt>
                <c:pt idx="3">
                  <c:v>0</c:v>
                </c:pt>
                <c:pt idx="4">
                  <c:v>56.32</c:v>
                </c:pt>
                <c:pt idx="5">
                  <c:v>0.84</c:v>
                </c:pt>
                <c:pt idx="6">
                  <c:v>4.63</c:v>
                </c:pt>
                <c:pt idx="7">
                  <c:v>1.59</c:v>
                </c:pt>
                <c:pt idx="8">
                  <c:v>0.33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C-4E6C-A790-6942730CCAC0}"/>
            </c:ext>
          </c:extLst>
        </c:ser>
        <c:ser>
          <c:idx val="1"/>
          <c:order val="1"/>
          <c:tx>
            <c:strRef>
              <c:f>'PP 2018 perdues'!$D$67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perdues'!$B$68:$B$77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perdues'!$D$68:$D$77</c:f>
              <c:numCache>
                <c:formatCode>General</c:formatCode>
                <c:ptCount val="10"/>
                <c:pt idx="0">
                  <c:v>13.76</c:v>
                </c:pt>
                <c:pt idx="1">
                  <c:v>14.75</c:v>
                </c:pt>
                <c:pt idx="2">
                  <c:v>18.78</c:v>
                </c:pt>
                <c:pt idx="3">
                  <c:v>2.82</c:v>
                </c:pt>
                <c:pt idx="4">
                  <c:v>42.07</c:v>
                </c:pt>
                <c:pt idx="5">
                  <c:v>0.97</c:v>
                </c:pt>
                <c:pt idx="6">
                  <c:v>0</c:v>
                </c:pt>
                <c:pt idx="7">
                  <c:v>3.12</c:v>
                </c:pt>
                <c:pt idx="8">
                  <c:v>0.57999999999999996</c:v>
                </c:pt>
                <c:pt idx="9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C-4E6C-A790-6942730CCAC0}"/>
            </c:ext>
          </c:extLst>
        </c:ser>
        <c:ser>
          <c:idx val="2"/>
          <c:order val="2"/>
          <c:tx>
            <c:strRef>
              <c:f>'PP 2018 perdues'!$E$67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perdues'!$B$68:$B$77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perdues'!$E$68:$E$77</c:f>
              <c:numCache>
                <c:formatCode>General</c:formatCode>
                <c:ptCount val="10"/>
                <c:pt idx="0">
                  <c:v>3.7</c:v>
                </c:pt>
                <c:pt idx="1">
                  <c:v>11.47</c:v>
                </c:pt>
                <c:pt idx="2">
                  <c:v>2</c:v>
                </c:pt>
                <c:pt idx="3">
                  <c:v>0</c:v>
                </c:pt>
                <c:pt idx="4">
                  <c:v>50.4</c:v>
                </c:pt>
                <c:pt idx="5">
                  <c:v>3.48</c:v>
                </c:pt>
                <c:pt idx="6">
                  <c:v>0.19</c:v>
                </c:pt>
                <c:pt idx="7">
                  <c:v>1.02</c:v>
                </c:pt>
                <c:pt idx="8">
                  <c:v>1.21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4C-4E6C-A790-6942730CCAC0}"/>
            </c:ext>
          </c:extLst>
        </c:ser>
        <c:ser>
          <c:idx val="3"/>
          <c:order val="3"/>
          <c:tx>
            <c:strRef>
              <c:f>'PP 2018 perdues'!$F$67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perdues'!$B$68:$B$77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PPAM FRUIT LEGUME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perdues'!$F$68:$F$77</c:f>
              <c:numCache>
                <c:formatCode>General</c:formatCode>
                <c:ptCount val="10"/>
                <c:pt idx="0">
                  <c:v>10.85</c:v>
                </c:pt>
                <c:pt idx="1">
                  <c:v>9</c:v>
                </c:pt>
                <c:pt idx="2">
                  <c:v>3.61</c:v>
                </c:pt>
                <c:pt idx="3">
                  <c:v>0</c:v>
                </c:pt>
                <c:pt idx="4">
                  <c:v>41.61</c:v>
                </c:pt>
                <c:pt idx="5">
                  <c:v>2.16</c:v>
                </c:pt>
                <c:pt idx="6">
                  <c:v>0</c:v>
                </c:pt>
                <c:pt idx="7">
                  <c:v>1.35</c:v>
                </c:pt>
                <c:pt idx="8">
                  <c:v>1.1499999999999999</c:v>
                </c:pt>
                <c:pt idx="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4C-4E6C-A790-6942730CC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821295"/>
        <c:axId val="316822959"/>
      </c:barChart>
      <c:catAx>
        <c:axId val="316821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6822959"/>
        <c:crosses val="autoZero"/>
        <c:auto val="1"/>
        <c:lblAlgn val="ctr"/>
        <c:lblOffset val="100"/>
        <c:noMultiLvlLbl val="0"/>
      </c:catAx>
      <c:valAx>
        <c:axId val="31682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6821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</a:t>
            </a:r>
            <a:r>
              <a:rPr lang="fr-FR" baseline="0"/>
              <a:t> permanentes apparues après 2018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326.39</c:v>
                </c:pt>
                <c:pt idx="1">
                  <c:v>2.95</c:v>
                </c:pt>
                <c:pt idx="2">
                  <c:v>3.2</c:v>
                </c:pt>
                <c:pt idx="3">
                  <c:v>83.89</c:v>
                </c:pt>
                <c:pt idx="4">
                  <c:v>46.03</c:v>
                </c:pt>
                <c:pt idx="5">
                  <c:v>5.0599999999999996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5D-9D1C-4F0CA51DD265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474.25</c:v>
                </c:pt>
                <c:pt idx="1">
                  <c:v>1</c:v>
                </c:pt>
                <c:pt idx="2">
                  <c:v>1.74</c:v>
                </c:pt>
                <c:pt idx="3">
                  <c:v>102.26</c:v>
                </c:pt>
                <c:pt idx="4">
                  <c:v>14.89</c:v>
                </c:pt>
                <c:pt idx="5">
                  <c:v>3.0000000000000004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5D-9D1C-4F0CA51DD265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285.95</c:v>
                </c:pt>
                <c:pt idx="1">
                  <c:v>0.16</c:v>
                </c:pt>
                <c:pt idx="2">
                  <c:v>2.15</c:v>
                </c:pt>
                <c:pt idx="3">
                  <c:v>150.30000000000001</c:v>
                </c:pt>
                <c:pt idx="4">
                  <c:v>19.420000000000002</c:v>
                </c:pt>
                <c:pt idx="5">
                  <c:v>37.11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0-4F5D-9D1C-4F0CA51DD265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181.19</c:v>
                </c:pt>
                <c:pt idx="1">
                  <c:v>0.3</c:v>
                </c:pt>
                <c:pt idx="2">
                  <c:v>2.1999999999999997</c:v>
                </c:pt>
                <c:pt idx="3">
                  <c:v>195</c:v>
                </c:pt>
                <c:pt idx="4">
                  <c:v>14.37</c:v>
                </c:pt>
                <c:pt idx="5">
                  <c:v>12.379999999999997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0-4F5D-9D1C-4F0CA51D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759792"/>
        <c:axId val="1243756048"/>
      </c:barChart>
      <c:catAx>
        <c:axId val="124375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6048"/>
        <c:crosses val="autoZero"/>
        <c:auto val="1"/>
        <c:lblAlgn val="ctr"/>
        <c:lblOffset val="100"/>
        <c:noMultiLvlLbl val="0"/>
      </c:catAx>
      <c:valAx>
        <c:axId val="124375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2018'!$C$69</c:f>
              <c:strCache>
                <c:ptCount val="1"/>
                <c:pt idx="0">
                  <c:v>PP apparues après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F2A-41C6-819A-5514478BC6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6F2A-41C6-819A-5514478BC6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F2A-41C6-819A-5514478BC6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6F2A-41C6-819A-5514478BC6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F2A-41C6-819A-5514478BC60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6F2A-41C6-819A-5514478BC60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F2A-41C6-819A-5514478BC60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F2A-41C6-819A-5514478BC60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F2A-41C6-819A-5514478BC60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F2A-41C6-819A-5514478BC60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F2A-41C6-819A-5514478BC60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F2A-41C6-819A-5514478BC609}"/>
                </c:ext>
              </c:extLst>
            </c:dLbl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'PP apparues post 2018'!$B$70:$B$75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2018'!$C$70:$C$75</c:f>
              <c:numCache>
                <c:formatCode>General</c:formatCode>
                <c:ptCount val="6"/>
                <c:pt idx="0">
                  <c:v>1267.78</c:v>
                </c:pt>
                <c:pt idx="1">
                  <c:v>4.41</c:v>
                </c:pt>
                <c:pt idx="2">
                  <c:v>9.2899999999999991</c:v>
                </c:pt>
                <c:pt idx="3">
                  <c:v>531.45000000000005</c:v>
                </c:pt>
                <c:pt idx="4">
                  <c:v>94.710000000000008</c:v>
                </c:pt>
                <c:pt idx="5">
                  <c:v>57.55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A-41C6-819A-5514478BC609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20</xdr:row>
      <xdr:rowOff>11906</xdr:rowOff>
    </xdr:from>
    <xdr:to>
      <xdr:col>10</xdr:col>
      <xdr:colOff>23812</xdr:colOff>
      <xdr:row>50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10</xdr:col>
      <xdr:colOff>11906</xdr:colOff>
      <xdr:row>79</xdr:row>
      <xdr:rowOff>166688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14</xdr:row>
      <xdr:rowOff>9525</xdr:rowOff>
    </xdr:from>
    <xdr:to>
      <xdr:col>11</xdr:col>
      <xdr:colOff>390525</xdr:colOff>
      <xdr:row>34</xdr:row>
      <xdr:rowOff>171450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1100137</xdr:colOff>
      <xdr:row>64</xdr:row>
      <xdr:rowOff>185736</xdr:rowOff>
    </xdr:from>
    <xdr:to>
      <xdr:col>8</xdr:col>
      <xdr:colOff>161926</xdr:colOff>
      <xdr:row>84</xdr:row>
      <xdr:rowOff>95249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1114425</xdr:colOff>
      <xdr:row>13</xdr:row>
      <xdr:rowOff>190500</xdr:rowOff>
    </xdr:from>
    <xdr:to>
      <xdr:col>11</xdr:col>
      <xdr:colOff>428625</xdr:colOff>
      <xdr:row>35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1128711</xdr:colOff>
      <xdr:row>63</xdr:row>
      <xdr:rowOff>176211</xdr:rowOff>
    </xdr:from>
    <xdr:to>
      <xdr:col>9</xdr:col>
      <xdr:colOff>247649</xdr:colOff>
      <xdr:row>89</xdr:row>
      <xdr:rowOff>161924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1" sqref="J31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zoomScale="80" zoomScaleNormal="80" workbookViewId="0">
      <selection activeCell="M52" sqref="M52"/>
    </sheetView>
  </sheetViews>
  <sheetFormatPr baseColWidth="10" defaultRowHeight="15" x14ac:dyDescent="0.25"/>
  <cols>
    <col min="1" max="1" width="17.28515625" bestFit="1" customWidth="1"/>
    <col min="2" max="2" width="50.7109375" customWidth="1"/>
    <col min="3" max="3" width="18.42578125" customWidth="1"/>
    <col min="9" max="10" width="17.140625" bestFit="1" customWidth="1"/>
    <col min="11" max="11" width="6.5703125" bestFit="1" customWidth="1"/>
    <col min="12" max="12" width="5.5703125" bestFit="1" customWidth="1"/>
    <col min="13" max="13" width="17.5703125" bestFit="1" customWidth="1"/>
    <col min="14" max="14" width="5.5703125" bestFit="1" customWidth="1"/>
  </cols>
  <sheetData>
    <row r="1" spans="1:13" ht="38.25" customHeight="1" x14ac:dyDescent="0.25">
      <c r="A1" s="49" t="s">
        <v>31</v>
      </c>
      <c r="B1" s="65" t="s">
        <v>35</v>
      </c>
      <c r="C1" s="50"/>
    </row>
    <row r="2" spans="1:13" ht="38.25" customHeight="1" x14ac:dyDescent="0.25"/>
    <row r="3" spans="1:13" ht="26.25" customHeight="1" x14ac:dyDescent="0.25">
      <c r="A3" s="51" t="s">
        <v>32</v>
      </c>
      <c r="B3" s="80" t="s">
        <v>33</v>
      </c>
      <c r="C3" s="80"/>
      <c r="D3" s="81"/>
      <c r="E3" s="81"/>
      <c r="F3" s="81"/>
      <c r="G3" s="81"/>
      <c r="H3" s="81"/>
      <c r="I3" s="81"/>
      <c r="J3" s="81"/>
    </row>
    <row r="4" spans="1:13" ht="26.25" customHeight="1" x14ac:dyDescent="0.35">
      <c r="A4" s="52"/>
    </row>
    <row r="5" spans="1:13" ht="21" x14ac:dyDescent="0.35">
      <c r="A5" s="52"/>
      <c r="B5" s="53" t="s">
        <v>32</v>
      </c>
      <c r="C5" s="54" t="s">
        <v>34</v>
      </c>
      <c r="D5" s="55">
        <v>2018</v>
      </c>
      <c r="E5" s="55">
        <v>2019</v>
      </c>
      <c r="F5" s="55">
        <v>2020</v>
      </c>
      <c r="G5" s="55">
        <v>2021</v>
      </c>
      <c r="H5" s="55">
        <v>2022</v>
      </c>
      <c r="I5" s="19" t="s">
        <v>17</v>
      </c>
      <c r="J5" s="19" t="s">
        <v>18</v>
      </c>
    </row>
    <row r="6" spans="1:13" ht="30" x14ac:dyDescent="0.25">
      <c r="B6" s="61" t="s">
        <v>38</v>
      </c>
      <c r="C6" s="6" t="s">
        <v>14</v>
      </c>
      <c r="D6" s="66">
        <v>27291.39</v>
      </c>
      <c r="E6" s="66">
        <v>27375.56</v>
      </c>
      <c r="F6" s="66">
        <v>26983.37</v>
      </c>
      <c r="G6" s="66">
        <v>27676.14</v>
      </c>
      <c r="H6" s="66">
        <v>27852.240000000002</v>
      </c>
      <c r="I6" s="20">
        <f>H6+I7</f>
        <v>27992.452500000003</v>
      </c>
      <c r="J6" s="20">
        <f>I6+J7</f>
        <v>28132.665000000005</v>
      </c>
    </row>
    <row r="7" spans="1:13" ht="38.25" x14ac:dyDescent="0.25">
      <c r="B7" s="62" t="s">
        <v>39</v>
      </c>
      <c r="C7" s="6" t="s">
        <v>14</v>
      </c>
      <c r="D7" s="15"/>
      <c r="E7" s="3">
        <f>E6-D6</f>
        <v>84.170000000001892</v>
      </c>
      <c r="F7" s="3">
        <f>F6-E6</f>
        <v>-392.19000000000233</v>
      </c>
      <c r="G7" s="3">
        <f>G6-F6</f>
        <v>692.77000000000044</v>
      </c>
      <c r="H7" s="3">
        <f>H6-G6</f>
        <v>176.10000000000218</v>
      </c>
      <c r="I7" s="20">
        <f>AVERAGE(E7:H7)</f>
        <v>140.21250000000055</v>
      </c>
      <c r="J7" s="20">
        <f>AVERAGE(E7:I7)</f>
        <v>140.21250000000055</v>
      </c>
    </row>
    <row r="8" spans="1:13" ht="45" x14ac:dyDescent="0.25">
      <c r="B8" s="63" t="s">
        <v>40</v>
      </c>
      <c r="C8" s="6" t="s">
        <v>15</v>
      </c>
      <c r="D8" s="15"/>
      <c r="E8" s="4">
        <f t="shared" ref="E8:J8" si="0">E7/D6</f>
        <v>3.0841228680547929E-3</v>
      </c>
      <c r="F8" s="4">
        <f t="shared" si="0"/>
        <v>-1.4326282275138932E-2</v>
      </c>
      <c r="G8" s="4">
        <f t="shared" si="0"/>
        <v>2.5673961406599711E-2</v>
      </c>
      <c r="H8" s="4">
        <f t="shared" si="0"/>
        <v>6.3628815289994266E-3</v>
      </c>
      <c r="I8" s="21">
        <f t="shared" si="0"/>
        <v>5.0341552420918581E-3</v>
      </c>
      <c r="J8" s="21">
        <f t="shared" si="0"/>
        <v>5.008939463235689E-3</v>
      </c>
    </row>
    <row r="9" spans="1:13" ht="46.5" x14ac:dyDescent="0.25">
      <c r="B9" s="64" t="s">
        <v>41</v>
      </c>
      <c r="C9" s="6" t="s">
        <v>14</v>
      </c>
      <c r="D9" s="15"/>
      <c r="E9" s="3">
        <f>E6-$D$6</f>
        <v>84.170000000001892</v>
      </c>
      <c r="F9" s="3">
        <f>F6-$D$6</f>
        <v>-308.02000000000044</v>
      </c>
      <c r="G9" s="3">
        <f>G6-$D$6</f>
        <v>384.75</v>
      </c>
      <c r="H9" s="3">
        <f>H6-$D$6</f>
        <v>560.85000000000218</v>
      </c>
      <c r="I9" s="20">
        <f t="shared" ref="I9:J9" si="1">I6-$D$6</f>
        <v>701.06250000000364</v>
      </c>
      <c r="J9" s="20">
        <f t="shared" si="1"/>
        <v>841.27500000000509</v>
      </c>
    </row>
    <row r="10" spans="1:13" ht="45" x14ac:dyDescent="0.25">
      <c r="B10" s="63" t="s">
        <v>42</v>
      </c>
      <c r="C10" s="6" t="s">
        <v>15</v>
      </c>
      <c r="D10" s="15"/>
      <c r="E10" s="4">
        <f>E9/$D$6</f>
        <v>3.0841228680547929E-3</v>
      </c>
      <c r="F10" s="4">
        <f>F9/$D$6</f>
        <v>-1.1286343421863103E-2</v>
      </c>
      <c r="G10" s="4">
        <f>G9/$D$6</f>
        <v>1.4097852839302066E-2</v>
      </c>
      <c r="H10" s="4">
        <f>H9/$D$6</f>
        <v>2.0550437335731239E-2</v>
      </c>
      <c r="I10" s="21">
        <f t="shared" ref="I10:J10" si="2">I9/$D$6</f>
        <v>2.5688046669664084E-2</v>
      </c>
      <c r="J10" s="21">
        <f t="shared" si="2"/>
        <v>3.0825656003596925E-2</v>
      </c>
    </row>
    <row r="11" spans="1:13" ht="39" customHeight="1" x14ac:dyDescent="0.35">
      <c r="A11" s="52"/>
      <c r="B11" s="56"/>
      <c r="C11" s="10"/>
      <c r="D11" s="57"/>
      <c r="E11" s="11"/>
      <c r="F11" s="11"/>
      <c r="G11" s="11"/>
      <c r="H11" s="11"/>
    </row>
    <row r="12" spans="1:13" ht="27" customHeight="1" x14ac:dyDescent="0.25">
      <c r="A12" s="51" t="s">
        <v>36</v>
      </c>
      <c r="B12" s="82" t="s">
        <v>37</v>
      </c>
      <c r="C12" s="82"/>
      <c r="D12" s="83"/>
      <c r="E12" s="83"/>
      <c r="F12" s="83"/>
      <c r="G12" s="83"/>
      <c r="H12" s="83"/>
      <c r="I12" s="83"/>
      <c r="J12" s="83"/>
    </row>
    <row r="13" spans="1:13" ht="27" customHeight="1" x14ac:dyDescent="0.25">
      <c r="B13" s="56"/>
      <c r="C13" s="10"/>
      <c r="D13" s="57"/>
      <c r="E13" s="11"/>
      <c r="F13" s="11"/>
      <c r="G13" s="11"/>
      <c r="H13" s="11"/>
    </row>
    <row r="14" spans="1:13" s="13" customFormat="1" ht="21.2" customHeight="1" x14ac:dyDescent="0.25">
      <c r="B14" s="58" t="s">
        <v>36</v>
      </c>
      <c r="C14" s="59" t="s">
        <v>34</v>
      </c>
      <c r="D14" s="60">
        <v>2018</v>
      </c>
      <c r="E14" s="60">
        <v>2019</v>
      </c>
      <c r="F14" s="60">
        <v>2020</v>
      </c>
      <c r="G14" s="60">
        <v>2021</v>
      </c>
      <c r="H14" s="60">
        <v>2022</v>
      </c>
      <c r="I14" s="19" t="s">
        <v>17</v>
      </c>
      <c r="J14" s="19" t="s">
        <v>18</v>
      </c>
    </row>
    <row r="15" spans="1:13" ht="30" x14ac:dyDescent="0.25">
      <c r="B15" s="5" t="s">
        <v>43</v>
      </c>
      <c r="C15" s="6" t="s">
        <v>14</v>
      </c>
      <c r="D15" s="66">
        <f>D6</f>
        <v>27291.39</v>
      </c>
      <c r="E15" s="66">
        <v>26908.04</v>
      </c>
      <c r="F15" s="66">
        <v>25934.77</v>
      </c>
      <c r="G15" s="66">
        <v>25639.87</v>
      </c>
      <c r="H15" s="66">
        <v>25339.94</v>
      </c>
      <c r="I15" s="20">
        <f>H15+I16</f>
        <v>24852.077499999999</v>
      </c>
      <c r="J15" s="20">
        <f>I15+J16</f>
        <v>24364.215</v>
      </c>
      <c r="K15" s="12"/>
      <c r="L15" s="12"/>
      <c r="M15" s="12"/>
    </row>
    <row r="16" spans="1:13" ht="30" x14ac:dyDescent="0.25">
      <c r="B16" s="64" t="s">
        <v>44</v>
      </c>
      <c r="C16" s="6" t="s">
        <v>14</v>
      </c>
      <c r="D16" s="15"/>
      <c r="E16" s="3">
        <f>E15-D15</f>
        <v>-383.34999999999854</v>
      </c>
      <c r="F16" s="3">
        <f>F15-E15</f>
        <v>-973.27000000000044</v>
      </c>
      <c r="G16" s="3">
        <f>G15-F15</f>
        <v>-294.90000000000146</v>
      </c>
      <c r="H16" s="3">
        <f>H15-G15</f>
        <v>-299.93000000000029</v>
      </c>
      <c r="I16" s="20">
        <f>AVERAGE(E16:H16)</f>
        <v>-487.86250000000018</v>
      </c>
      <c r="J16" s="20">
        <f>AVERAGE(E16:I16)</f>
        <v>-487.86250000000018</v>
      </c>
      <c r="K16" s="12"/>
      <c r="L16" s="12"/>
      <c r="M16" s="12"/>
    </row>
    <row r="17" spans="1:13" ht="30" x14ac:dyDescent="0.25">
      <c r="B17" s="7" t="s">
        <v>45</v>
      </c>
      <c r="C17" s="6" t="s">
        <v>15</v>
      </c>
      <c r="D17" s="15"/>
      <c r="E17" s="4">
        <f t="shared" ref="E17:J17" si="3">E16/D15</f>
        <v>-1.4046554609347436E-2</v>
      </c>
      <c r="F17" s="4">
        <f t="shared" si="3"/>
        <v>-3.6170230161691463E-2</v>
      </c>
      <c r="G17" s="4">
        <f t="shared" si="3"/>
        <v>-1.1370835368889004E-2</v>
      </c>
      <c r="H17" s="4">
        <f t="shared" si="3"/>
        <v>-1.1697797219720705E-2</v>
      </c>
      <c r="I17" s="21">
        <f t="shared" si="3"/>
        <v>-1.9252709359217118E-2</v>
      </c>
      <c r="J17" s="21">
        <f t="shared" si="3"/>
        <v>-1.9630652608418762E-2</v>
      </c>
      <c r="K17" s="12"/>
      <c r="L17" s="12"/>
      <c r="M17" s="12"/>
    </row>
    <row r="18" spans="1:13" ht="30" x14ac:dyDescent="0.25">
      <c r="B18" s="64" t="s">
        <v>46</v>
      </c>
      <c r="C18" s="6" t="s">
        <v>14</v>
      </c>
      <c r="D18" s="15"/>
      <c r="E18" s="17">
        <f t="shared" ref="E18:J18" si="4">E15-$D$15</f>
        <v>-383.34999999999854</v>
      </c>
      <c r="F18" s="17">
        <f t="shared" si="4"/>
        <v>-1356.619999999999</v>
      </c>
      <c r="G18" s="17">
        <f t="shared" si="4"/>
        <v>-1651.5200000000004</v>
      </c>
      <c r="H18" s="17">
        <f t="shared" si="4"/>
        <v>-1951.4500000000007</v>
      </c>
      <c r="I18" s="20">
        <f t="shared" si="4"/>
        <v>-2439.3125</v>
      </c>
      <c r="J18" s="20">
        <f t="shared" si="4"/>
        <v>-2927.1749999999993</v>
      </c>
      <c r="K18" s="12"/>
      <c r="L18" s="12"/>
      <c r="M18" s="12"/>
    </row>
    <row r="19" spans="1:13" ht="30" x14ac:dyDescent="0.25">
      <c r="B19" s="7" t="s">
        <v>47</v>
      </c>
      <c r="C19" s="6" t="s">
        <v>15</v>
      </c>
      <c r="D19" s="15"/>
      <c r="E19" s="4">
        <f t="shared" ref="E19:J19" si="5">E18/$D$15</f>
        <v>-1.4046554609347436E-2</v>
      </c>
      <c r="F19" s="4">
        <f t="shared" si="5"/>
        <v>-4.9708717657840039E-2</v>
      </c>
      <c r="G19" s="4">
        <f t="shared" si="5"/>
        <v>-6.0514323381843156E-2</v>
      </c>
      <c r="H19" s="4">
        <f t="shared" si="5"/>
        <v>-7.150423631775446E-2</v>
      </c>
      <c r="I19" s="21">
        <f t="shared" si="5"/>
        <v>-8.9380295397193041E-2</v>
      </c>
      <c r="J19" s="21">
        <f t="shared" si="5"/>
        <v>-0.10725635447663162</v>
      </c>
      <c r="K19" s="12"/>
      <c r="L19" s="12"/>
      <c r="M19" s="12"/>
    </row>
    <row r="20" spans="1:13" x14ac:dyDescent="0.25">
      <c r="B20" s="12"/>
      <c r="C20" s="12"/>
      <c r="D20" s="12"/>
      <c r="I20" s="12"/>
      <c r="J20" s="12"/>
      <c r="K20" s="12"/>
      <c r="L20" s="12"/>
      <c r="M20" s="12"/>
    </row>
    <row r="21" spans="1:13" x14ac:dyDescent="0.25">
      <c r="A21" s="11"/>
      <c r="B21" s="11"/>
      <c r="C21" s="11"/>
      <c r="D21" s="11"/>
      <c r="E21" s="11"/>
      <c r="F21" s="11"/>
      <c r="G21" s="11"/>
      <c r="H21" s="11"/>
    </row>
    <row r="23" spans="1:13" x14ac:dyDescent="0.25">
      <c r="D23" s="2">
        <v>2018</v>
      </c>
      <c r="E23" s="2">
        <v>2019</v>
      </c>
      <c r="F23" s="2">
        <v>2020</v>
      </c>
      <c r="G23" s="2">
        <v>2021</v>
      </c>
      <c r="H23" s="2">
        <v>2022</v>
      </c>
    </row>
    <row r="24" spans="1:13" x14ac:dyDescent="0.25">
      <c r="C24" s="42" t="s">
        <v>13</v>
      </c>
      <c r="D24" s="16">
        <f>D6</f>
        <v>27291.39</v>
      </c>
      <c r="E24" s="16">
        <f t="shared" ref="E24:H24" si="6">E6</f>
        <v>27375.56</v>
      </c>
      <c r="F24" s="16">
        <f t="shared" si="6"/>
        <v>26983.37</v>
      </c>
      <c r="G24" s="16">
        <f t="shared" si="6"/>
        <v>27676.14</v>
      </c>
      <c r="H24" s="16">
        <f t="shared" si="6"/>
        <v>27852.240000000002</v>
      </c>
    </row>
    <row r="25" spans="1:13" x14ac:dyDescent="0.25">
      <c r="C25" s="42" t="s">
        <v>16</v>
      </c>
      <c r="D25" s="16">
        <f>D24</f>
        <v>27291.39</v>
      </c>
      <c r="E25" s="16">
        <f>E15</f>
        <v>26908.04</v>
      </c>
      <c r="F25" s="16">
        <f t="shared" ref="F25:H25" si="7">F15</f>
        <v>25934.77</v>
      </c>
      <c r="G25" s="16">
        <f t="shared" si="7"/>
        <v>25639.87</v>
      </c>
      <c r="H25" s="16">
        <f t="shared" si="7"/>
        <v>25339.94</v>
      </c>
    </row>
    <row r="60" spans="3:7" x14ac:dyDescent="0.25">
      <c r="D60" s="2">
        <v>2019</v>
      </c>
      <c r="E60" s="2">
        <v>2020</v>
      </c>
      <c r="F60" s="2">
        <v>2021</v>
      </c>
      <c r="G60" s="2">
        <v>2022</v>
      </c>
    </row>
    <row r="61" spans="3:7" x14ac:dyDescent="0.25">
      <c r="C61" s="42" t="s">
        <v>48</v>
      </c>
      <c r="D61" s="16">
        <v>84.170000000001892</v>
      </c>
      <c r="E61" s="16">
        <v>-392.19000000000233</v>
      </c>
      <c r="F61" s="16">
        <v>692.77000000000044</v>
      </c>
      <c r="G61" s="16">
        <v>176.10000000000218</v>
      </c>
    </row>
    <row r="62" spans="3:7" x14ac:dyDescent="0.25">
      <c r="C62" s="42" t="s">
        <v>49</v>
      </c>
      <c r="D62" s="16">
        <v>-383.34999999999854</v>
      </c>
      <c r="E62" s="16">
        <v>-973.27000000000044</v>
      </c>
      <c r="F62" s="16">
        <v>-294.90000000000146</v>
      </c>
      <c r="G62" s="16">
        <v>-299.93000000000029</v>
      </c>
    </row>
  </sheetData>
  <mergeCells count="2">
    <mergeCell ref="B3:J3"/>
    <mergeCell ref="B12:J12"/>
  </mergeCells>
  <pageMargins left="0.7" right="0.7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zoomScaleNormal="100" workbookViewId="0">
      <selection sqref="A1:XFD6"/>
    </sheetView>
  </sheetViews>
  <sheetFormatPr baseColWidth="10" defaultRowHeight="15" x14ac:dyDescent="0.25"/>
  <cols>
    <col min="1" max="1" width="17.28515625" bestFit="1" customWidth="1"/>
    <col min="2" max="2" width="28.5703125" bestFit="1" customWidth="1"/>
    <col min="3" max="3" width="19.42578125" bestFit="1" customWidth="1"/>
    <col min="10" max="11" width="5.7109375" customWidth="1"/>
    <col min="12" max="12" width="17.5703125" bestFit="1" customWidth="1"/>
  </cols>
  <sheetData>
    <row r="1" spans="1:17" ht="26.25" x14ac:dyDescent="0.25">
      <c r="A1" s="49" t="s">
        <v>31</v>
      </c>
      <c r="B1" s="65" t="s">
        <v>35</v>
      </c>
    </row>
    <row r="3" spans="1:17" ht="30" customHeight="1" x14ac:dyDescent="0.25">
      <c r="A3" s="67" t="s">
        <v>50</v>
      </c>
      <c r="B3" s="28" t="s">
        <v>51</v>
      </c>
      <c r="D3" s="22"/>
      <c r="E3" s="22"/>
      <c r="F3" s="22"/>
      <c r="G3" s="22"/>
    </row>
    <row r="4" spans="1:17" ht="15.75" customHeight="1" x14ac:dyDescent="0.25">
      <c r="A4" s="67"/>
      <c r="B4" s="28"/>
      <c r="D4" s="22"/>
      <c r="E4" s="22"/>
      <c r="F4" s="22"/>
      <c r="G4" s="22"/>
    </row>
    <row r="5" spans="1:17" x14ac:dyDescent="0.25">
      <c r="B5" t="s">
        <v>52</v>
      </c>
      <c r="C5" s="22"/>
      <c r="D5" s="84" t="s">
        <v>53</v>
      </c>
      <c r="E5" s="85"/>
      <c r="F5" s="85"/>
      <c r="G5" s="85"/>
    </row>
    <row r="6" spans="1:17" ht="30.75" thickBot="1" x14ac:dyDescent="0.3">
      <c r="B6" s="68" t="s">
        <v>54</v>
      </c>
      <c r="C6" s="69" t="s">
        <v>55</v>
      </c>
      <c r="D6" s="14">
        <v>2019</v>
      </c>
      <c r="E6" s="14">
        <v>2020</v>
      </c>
      <c r="F6" s="14">
        <v>2021</v>
      </c>
      <c r="G6" s="14">
        <v>2022</v>
      </c>
      <c r="H6" s="40" t="s">
        <v>17</v>
      </c>
      <c r="I6" s="40" t="s">
        <v>18</v>
      </c>
      <c r="K6" s="8"/>
    </row>
    <row r="7" spans="1:17" ht="15.75" thickBot="1" x14ac:dyDescent="0.3">
      <c r="B7" s="39" t="s">
        <v>56</v>
      </c>
      <c r="C7" s="6" t="s">
        <v>14</v>
      </c>
      <c r="D7" s="16">
        <f t="shared" ref="D7:G8" si="0">D43</f>
        <v>155.99</v>
      </c>
      <c r="E7" s="16">
        <f t="shared" si="0"/>
        <v>864.77</v>
      </c>
      <c r="F7" s="16">
        <f t="shared" si="0"/>
        <v>210.65</v>
      </c>
      <c r="G7" s="16">
        <f t="shared" si="0"/>
        <v>222.24</v>
      </c>
      <c r="H7" s="41">
        <f t="shared" ref="H7:H12" si="1">AVERAGE(D7:G7)</f>
        <v>363.41250000000002</v>
      </c>
      <c r="I7" s="41">
        <f t="shared" ref="I7:I12" si="2">AVERAGE(D7:H7)</f>
        <v>363.41250000000002</v>
      </c>
      <c r="K7" s="23"/>
      <c r="Q7" s="45"/>
    </row>
    <row r="8" spans="1:17" ht="15.75" thickBot="1" x14ac:dyDescent="0.3">
      <c r="B8" s="30" t="s">
        <v>19</v>
      </c>
      <c r="C8" s="6" t="s">
        <v>14</v>
      </c>
      <c r="D8" s="16">
        <f t="shared" si="0"/>
        <v>4.4400000000000004</v>
      </c>
      <c r="E8" s="16">
        <f t="shared" si="0"/>
        <v>1.05</v>
      </c>
      <c r="F8" s="16">
        <f t="shared" si="0"/>
        <v>1.86</v>
      </c>
      <c r="G8" s="16">
        <f t="shared" si="0"/>
        <v>1.29</v>
      </c>
      <c r="H8" s="41">
        <f t="shared" si="1"/>
        <v>2.16</v>
      </c>
      <c r="I8" s="41">
        <f t="shared" si="2"/>
        <v>2.16</v>
      </c>
      <c r="K8" s="23"/>
      <c r="Q8" s="45"/>
    </row>
    <row r="9" spans="1:17" ht="15.75" thickBot="1" x14ac:dyDescent="0.3">
      <c r="B9" s="32" t="s">
        <v>5</v>
      </c>
      <c r="C9" s="6" t="s">
        <v>14</v>
      </c>
      <c r="D9" s="16">
        <f>D61</f>
        <v>10.1</v>
      </c>
      <c r="E9" s="16">
        <f>E61</f>
        <v>8.35</v>
      </c>
      <c r="F9" s="16">
        <f>F61</f>
        <v>8.42</v>
      </c>
      <c r="G9" s="16">
        <f>G61</f>
        <v>6.58</v>
      </c>
      <c r="H9" s="41">
        <f t="shared" si="1"/>
        <v>8.3624999999999989</v>
      </c>
      <c r="I9" s="41">
        <f t="shared" si="2"/>
        <v>8.3624999999999989</v>
      </c>
      <c r="K9" s="23"/>
      <c r="Q9" s="45"/>
    </row>
    <row r="10" spans="1:17" ht="15.75" thickBot="1" x14ac:dyDescent="0.3">
      <c r="B10" s="37" t="s">
        <v>20</v>
      </c>
      <c r="C10" s="6" t="s">
        <v>14</v>
      </c>
      <c r="D10" s="16">
        <f t="shared" ref="D10:G11" si="3">D47</f>
        <v>2.2799999999999998</v>
      </c>
      <c r="E10" s="16">
        <f t="shared" si="3"/>
        <v>13.76</v>
      </c>
      <c r="F10" s="16">
        <f t="shared" si="3"/>
        <v>3.7</v>
      </c>
      <c r="G10" s="16">
        <f t="shared" si="3"/>
        <v>10.85</v>
      </c>
      <c r="H10" s="41">
        <f t="shared" si="1"/>
        <v>7.6474999999999991</v>
      </c>
      <c r="I10" s="41">
        <f t="shared" si="2"/>
        <v>7.6474999999999991</v>
      </c>
      <c r="K10" s="23"/>
      <c r="Q10" s="45"/>
    </row>
    <row r="11" spans="1:17" ht="15.75" thickBot="1" x14ac:dyDescent="0.3">
      <c r="B11" s="35" t="s">
        <v>4</v>
      </c>
      <c r="C11" s="6" t="s">
        <v>14</v>
      </c>
      <c r="D11" s="16">
        <f t="shared" si="3"/>
        <v>0.99</v>
      </c>
      <c r="E11" s="16">
        <f t="shared" si="3"/>
        <v>1.47</v>
      </c>
      <c r="F11" s="16">
        <f t="shared" si="3"/>
        <v>0.5</v>
      </c>
      <c r="G11" s="16">
        <f t="shared" si="3"/>
        <v>0.01</v>
      </c>
      <c r="H11" s="41">
        <f t="shared" si="1"/>
        <v>0.74249999999999994</v>
      </c>
      <c r="I11" s="41">
        <f t="shared" si="2"/>
        <v>0.74249999999999994</v>
      </c>
      <c r="K11" s="23"/>
      <c r="Q11" s="45"/>
    </row>
    <row r="12" spans="1:17" ht="15.75" thickBot="1" x14ac:dyDescent="0.3">
      <c r="B12" s="5" t="s">
        <v>21</v>
      </c>
      <c r="C12" s="6" t="s">
        <v>14</v>
      </c>
      <c r="D12" s="16">
        <f>D62</f>
        <v>209.55</v>
      </c>
      <c r="E12" s="16">
        <f>E62</f>
        <v>83.86999999999999</v>
      </c>
      <c r="F12" s="16">
        <f>F62</f>
        <v>69.769999999999982</v>
      </c>
      <c r="G12" s="16">
        <f>G62</f>
        <v>58.959999999999994</v>
      </c>
      <c r="H12" s="41">
        <f t="shared" si="1"/>
        <v>105.53749999999999</v>
      </c>
      <c r="I12" s="41">
        <f t="shared" si="2"/>
        <v>105.53749999999999</v>
      </c>
      <c r="K12" s="23"/>
      <c r="Q12" s="45"/>
    </row>
    <row r="13" spans="1:17" ht="15.75" thickBot="1" x14ac:dyDescent="0.3">
      <c r="B13" s="7" t="s">
        <v>22</v>
      </c>
      <c r="C13" s="6" t="s">
        <v>14</v>
      </c>
      <c r="D13" s="16">
        <f>SUM(D7:D12)</f>
        <v>383.35</v>
      </c>
      <c r="E13" s="16">
        <f t="shared" ref="E13:G13" si="4">SUM(E7:E12)</f>
        <v>973.27</v>
      </c>
      <c r="F13" s="16">
        <f t="shared" si="4"/>
        <v>294.89999999999998</v>
      </c>
      <c r="G13" s="16">
        <f t="shared" si="4"/>
        <v>299.93</v>
      </c>
      <c r="H13" s="41">
        <f t="shared" ref="H13:I13" si="5">SUM(H7:H12)</f>
        <v>487.86250000000007</v>
      </c>
      <c r="I13" s="41">
        <f t="shared" si="5"/>
        <v>487.86250000000007</v>
      </c>
      <c r="K13" s="23"/>
      <c r="Q13" s="45"/>
    </row>
    <row r="14" spans="1:17" ht="15.75" thickBot="1" x14ac:dyDescent="0.3">
      <c r="D14" s="18"/>
      <c r="E14" s="18"/>
      <c r="F14" s="18"/>
      <c r="G14" s="18"/>
      <c r="K14" s="23"/>
      <c r="Q14" s="45"/>
    </row>
    <row r="15" spans="1:17" ht="15.75" thickBot="1" x14ac:dyDescent="0.3">
      <c r="K15" s="23"/>
      <c r="Q15" s="45"/>
    </row>
    <row r="16" spans="1:17" ht="15.75" thickBot="1" x14ac:dyDescent="0.3">
      <c r="K16" s="23"/>
      <c r="Q16" s="45"/>
    </row>
    <row r="17" spans="2:17" ht="15.75" thickBot="1" x14ac:dyDescent="0.3">
      <c r="K17" s="23"/>
      <c r="Q17" s="45"/>
    </row>
    <row r="18" spans="2:17" ht="15.75" thickBot="1" x14ac:dyDescent="0.3">
      <c r="K18" s="23"/>
      <c r="Q18" s="45"/>
    </row>
    <row r="19" spans="2:17" ht="15.75" thickBot="1" x14ac:dyDescent="0.3">
      <c r="K19" s="23"/>
      <c r="Q19" s="45"/>
    </row>
    <row r="20" spans="2:17" ht="15.75" thickBot="1" x14ac:dyDescent="0.3">
      <c r="K20" s="23"/>
      <c r="Q20" s="45"/>
    </row>
    <row r="21" spans="2:17" ht="15.75" thickBot="1" x14ac:dyDescent="0.3">
      <c r="Q21" s="45"/>
    </row>
    <row r="22" spans="2:17" ht="15.75" thickBot="1" x14ac:dyDescent="0.3">
      <c r="Q22" s="8"/>
    </row>
    <row r="23" spans="2:17" ht="15.75" thickBot="1" x14ac:dyDescent="0.3">
      <c r="Q23" s="8"/>
    </row>
    <row r="24" spans="2:17" ht="15.75" thickBot="1" x14ac:dyDescent="0.3">
      <c r="Q24" s="8"/>
    </row>
    <row r="25" spans="2:17" ht="15.75" thickBot="1" x14ac:dyDescent="0.3">
      <c r="Q25" s="8"/>
    </row>
    <row r="26" spans="2:17" ht="15.75" thickBot="1" x14ac:dyDescent="0.3">
      <c r="C26" s="1">
        <v>2019</v>
      </c>
      <c r="D26" s="1">
        <v>2020</v>
      </c>
      <c r="E26" s="1">
        <v>2021</v>
      </c>
      <c r="F26" s="1">
        <v>2022</v>
      </c>
      <c r="Q26" s="8"/>
    </row>
    <row r="27" spans="2:17" x14ac:dyDescent="0.25">
      <c r="B27" s="42" t="s">
        <v>56</v>
      </c>
      <c r="C27" s="46">
        <f>D7</f>
        <v>155.99</v>
      </c>
      <c r="D27" s="46">
        <f t="shared" ref="D27:F27" si="6">E7</f>
        <v>864.77</v>
      </c>
      <c r="E27" s="46">
        <f t="shared" si="6"/>
        <v>210.65</v>
      </c>
      <c r="F27" s="46">
        <f t="shared" si="6"/>
        <v>222.24</v>
      </c>
    </row>
    <row r="28" spans="2:17" x14ac:dyDescent="0.25">
      <c r="B28" s="42" t="s">
        <v>19</v>
      </c>
      <c r="C28" s="46">
        <f t="shared" ref="C28:F32" si="7">D8</f>
        <v>4.4400000000000004</v>
      </c>
      <c r="D28" s="46">
        <f t="shared" si="7"/>
        <v>1.05</v>
      </c>
      <c r="E28" s="46">
        <f t="shared" si="7"/>
        <v>1.86</v>
      </c>
      <c r="F28" s="46">
        <f t="shared" si="7"/>
        <v>1.29</v>
      </c>
      <c r="M28" s="18"/>
      <c r="N28" s="18"/>
      <c r="O28" s="18"/>
      <c r="P28" s="18"/>
    </row>
    <row r="29" spans="2:17" x14ac:dyDescent="0.25">
      <c r="B29" s="42" t="s">
        <v>5</v>
      </c>
      <c r="C29" s="46">
        <f t="shared" si="7"/>
        <v>10.1</v>
      </c>
      <c r="D29" s="46">
        <f t="shared" si="7"/>
        <v>8.35</v>
      </c>
      <c r="E29" s="46">
        <f t="shared" si="7"/>
        <v>8.42</v>
      </c>
      <c r="F29" s="46">
        <f t="shared" si="7"/>
        <v>6.58</v>
      </c>
    </row>
    <row r="30" spans="2:17" x14ac:dyDescent="0.25">
      <c r="B30" s="42" t="s">
        <v>20</v>
      </c>
      <c r="C30" s="46">
        <f t="shared" si="7"/>
        <v>2.2799999999999998</v>
      </c>
      <c r="D30" s="46">
        <f t="shared" si="7"/>
        <v>13.76</v>
      </c>
      <c r="E30" s="46">
        <f t="shared" si="7"/>
        <v>3.7</v>
      </c>
      <c r="F30" s="46">
        <f t="shared" si="7"/>
        <v>10.85</v>
      </c>
    </row>
    <row r="31" spans="2:17" x14ac:dyDescent="0.25">
      <c r="B31" s="42" t="s">
        <v>4</v>
      </c>
      <c r="C31" s="46">
        <f t="shared" si="7"/>
        <v>0.99</v>
      </c>
      <c r="D31" s="46">
        <f t="shared" si="7"/>
        <v>1.47</v>
      </c>
      <c r="E31" s="46">
        <f t="shared" si="7"/>
        <v>0.5</v>
      </c>
      <c r="F31" s="46">
        <f t="shared" si="7"/>
        <v>0.01</v>
      </c>
    </row>
    <row r="32" spans="2:17" x14ac:dyDescent="0.25">
      <c r="B32" s="42" t="s">
        <v>21</v>
      </c>
      <c r="C32" s="46">
        <f t="shared" si="7"/>
        <v>209.55</v>
      </c>
      <c r="D32" s="46">
        <f t="shared" si="7"/>
        <v>83.86999999999999</v>
      </c>
      <c r="E32" s="46">
        <f t="shared" si="7"/>
        <v>69.769999999999982</v>
      </c>
      <c r="F32" s="46">
        <f t="shared" si="7"/>
        <v>58.959999999999994</v>
      </c>
    </row>
    <row r="38" spans="1:8" ht="15.75" x14ac:dyDescent="0.25">
      <c r="A38" s="67" t="s">
        <v>57</v>
      </c>
      <c r="B38" s="28" t="s">
        <v>58</v>
      </c>
    </row>
    <row r="41" spans="1:8" x14ac:dyDescent="0.25">
      <c r="D41" s="86" t="s">
        <v>59</v>
      </c>
      <c r="E41" s="86"/>
      <c r="F41" s="86"/>
      <c r="G41" s="86"/>
    </row>
    <row r="42" spans="1:8" x14ac:dyDescent="0.25">
      <c r="D42" s="70">
        <v>2019</v>
      </c>
      <c r="E42" s="70">
        <v>2020</v>
      </c>
      <c r="F42" s="70">
        <v>2021</v>
      </c>
      <c r="G42" s="70">
        <v>2022</v>
      </c>
      <c r="H42" s="71" t="s">
        <v>27</v>
      </c>
    </row>
    <row r="43" spans="1:8" x14ac:dyDescent="0.25">
      <c r="B43" s="39" t="s">
        <v>56</v>
      </c>
      <c r="C43" s="39" t="s">
        <v>25</v>
      </c>
      <c r="D43" s="1">
        <v>155.99</v>
      </c>
      <c r="E43" s="1">
        <v>864.77</v>
      </c>
      <c r="F43" s="1">
        <v>210.65</v>
      </c>
      <c r="G43" s="1">
        <v>222.24</v>
      </c>
      <c r="H43" s="75">
        <f>SUM(D43:G43)</f>
        <v>1453.65</v>
      </c>
    </row>
    <row r="44" spans="1:8" x14ac:dyDescent="0.25">
      <c r="B44" s="30" t="s">
        <v>19</v>
      </c>
      <c r="C44" s="30" t="s">
        <v>0</v>
      </c>
      <c r="D44" s="1">
        <v>4.4400000000000004</v>
      </c>
      <c r="E44" s="1">
        <v>1.05</v>
      </c>
      <c r="F44" s="1">
        <v>1.86</v>
      </c>
      <c r="G44" s="1">
        <v>1.29</v>
      </c>
      <c r="H44" s="75">
        <f t="shared" ref="H44:H60" si="8">SUM(D44:G44)</f>
        <v>8.64</v>
      </c>
    </row>
    <row r="45" spans="1:8" x14ac:dyDescent="0.25">
      <c r="B45" s="87" t="s">
        <v>5</v>
      </c>
      <c r="C45" s="32" t="s">
        <v>5</v>
      </c>
      <c r="D45" s="1">
        <v>10.1</v>
      </c>
      <c r="E45" s="1">
        <v>8.35</v>
      </c>
      <c r="F45" s="1">
        <v>8.42</v>
      </c>
      <c r="G45" s="1">
        <v>6.5</v>
      </c>
      <c r="H45" s="75">
        <f t="shared" si="8"/>
        <v>33.369999999999997</v>
      </c>
    </row>
    <row r="46" spans="1:8" x14ac:dyDescent="0.25">
      <c r="B46" s="88"/>
      <c r="C46" s="32" t="s">
        <v>7</v>
      </c>
      <c r="D46" s="1">
        <v>0</v>
      </c>
      <c r="E46" s="1">
        <v>0</v>
      </c>
      <c r="F46" s="1">
        <v>0</v>
      </c>
      <c r="G46" s="1">
        <v>0.08</v>
      </c>
      <c r="H46" s="75">
        <f t="shared" si="8"/>
        <v>0.08</v>
      </c>
    </row>
    <row r="47" spans="1:8" x14ac:dyDescent="0.25">
      <c r="B47" s="37" t="s">
        <v>20</v>
      </c>
      <c r="C47" s="37" t="s">
        <v>10</v>
      </c>
      <c r="D47" s="1">
        <v>2.2799999999999998</v>
      </c>
      <c r="E47" s="1">
        <v>13.76</v>
      </c>
      <c r="F47" s="1">
        <v>3.7</v>
      </c>
      <c r="G47" s="1">
        <v>10.85</v>
      </c>
      <c r="H47" s="75">
        <f t="shared" si="8"/>
        <v>30.589999999999996</v>
      </c>
    </row>
    <row r="48" spans="1:8" x14ac:dyDescent="0.25">
      <c r="B48" s="35" t="s">
        <v>4</v>
      </c>
      <c r="C48" s="35" t="s">
        <v>4</v>
      </c>
      <c r="D48" s="1">
        <v>0.99</v>
      </c>
      <c r="E48" s="1">
        <v>1.47</v>
      </c>
      <c r="F48" s="1">
        <v>0.5</v>
      </c>
      <c r="G48" s="1">
        <v>0.01</v>
      </c>
      <c r="H48" s="75">
        <f t="shared" si="8"/>
        <v>2.9699999999999998</v>
      </c>
    </row>
    <row r="49" spans="2:8" x14ac:dyDescent="0.25">
      <c r="B49" s="89" t="s">
        <v>21</v>
      </c>
      <c r="C49" s="77" t="s">
        <v>3</v>
      </c>
      <c r="D49" s="76">
        <v>20.65</v>
      </c>
      <c r="E49" s="76">
        <v>14.75</v>
      </c>
      <c r="F49" s="76">
        <v>11.47</v>
      </c>
      <c r="G49" s="76">
        <v>9</v>
      </c>
      <c r="H49" s="75">
        <f t="shared" si="8"/>
        <v>55.87</v>
      </c>
    </row>
    <row r="50" spans="2:8" x14ac:dyDescent="0.25">
      <c r="B50" s="88"/>
      <c r="C50" s="77" t="s">
        <v>61</v>
      </c>
      <c r="D50" s="76">
        <v>125.19</v>
      </c>
      <c r="E50" s="76">
        <v>18.78</v>
      </c>
      <c r="F50" s="76">
        <v>2</v>
      </c>
      <c r="G50" s="76">
        <v>3.61</v>
      </c>
      <c r="H50" s="75">
        <f t="shared" si="8"/>
        <v>149.58000000000001</v>
      </c>
    </row>
    <row r="51" spans="2:8" x14ac:dyDescent="0.25">
      <c r="B51" s="88"/>
      <c r="C51" s="77" t="s">
        <v>29</v>
      </c>
      <c r="D51" s="76">
        <v>0</v>
      </c>
      <c r="E51" s="76">
        <v>2.82</v>
      </c>
      <c r="F51" s="76">
        <v>0</v>
      </c>
      <c r="G51" s="76">
        <v>0</v>
      </c>
      <c r="H51" s="75">
        <f t="shared" si="8"/>
        <v>2.82</v>
      </c>
    </row>
    <row r="52" spans="2:8" x14ac:dyDescent="0.25">
      <c r="B52" s="88"/>
      <c r="C52" s="77" t="s">
        <v>30</v>
      </c>
      <c r="D52" s="76">
        <v>0</v>
      </c>
      <c r="E52" s="76">
        <v>0</v>
      </c>
      <c r="F52" s="76">
        <v>0</v>
      </c>
      <c r="G52" s="76">
        <v>0</v>
      </c>
      <c r="H52" s="75">
        <f t="shared" si="8"/>
        <v>0</v>
      </c>
    </row>
    <row r="53" spans="2:8" x14ac:dyDescent="0.25">
      <c r="B53" s="88"/>
      <c r="C53" s="77" t="s">
        <v>1</v>
      </c>
      <c r="D53" s="76">
        <v>56.32</v>
      </c>
      <c r="E53" s="76">
        <v>42.07</v>
      </c>
      <c r="F53" s="76">
        <v>50.4</v>
      </c>
      <c r="G53" s="76">
        <v>41.61</v>
      </c>
      <c r="H53" s="75">
        <f t="shared" si="8"/>
        <v>190.39999999999998</v>
      </c>
    </row>
    <row r="54" spans="2:8" x14ac:dyDescent="0.25">
      <c r="B54" s="88"/>
      <c r="C54" s="77" t="s">
        <v>6</v>
      </c>
      <c r="D54" s="76">
        <v>0.84</v>
      </c>
      <c r="E54" s="76">
        <v>0.97</v>
      </c>
      <c r="F54" s="76">
        <v>3.48</v>
      </c>
      <c r="G54" s="76">
        <v>2.16</v>
      </c>
      <c r="H54" s="75">
        <f t="shared" si="8"/>
        <v>7.45</v>
      </c>
    </row>
    <row r="55" spans="2:8" x14ac:dyDescent="0.25">
      <c r="B55" s="88"/>
      <c r="C55" s="77" t="s">
        <v>9</v>
      </c>
      <c r="D55" s="76">
        <v>4.63</v>
      </c>
      <c r="E55" s="76">
        <v>0</v>
      </c>
      <c r="F55" s="76">
        <v>0.19</v>
      </c>
      <c r="G55" s="76">
        <v>0</v>
      </c>
      <c r="H55" s="75">
        <f t="shared" si="8"/>
        <v>4.82</v>
      </c>
    </row>
    <row r="56" spans="2:8" x14ac:dyDescent="0.25">
      <c r="B56" s="88"/>
      <c r="C56" s="77" t="s">
        <v>2</v>
      </c>
      <c r="D56" s="76">
        <v>0</v>
      </c>
      <c r="E56" s="76">
        <v>0</v>
      </c>
      <c r="F56" s="76">
        <v>0</v>
      </c>
      <c r="G56" s="76">
        <v>0</v>
      </c>
      <c r="H56" s="75">
        <f t="shared" si="8"/>
        <v>0</v>
      </c>
    </row>
    <row r="57" spans="2:8" x14ac:dyDescent="0.25">
      <c r="B57" s="88"/>
      <c r="C57" s="77" t="s">
        <v>8</v>
      </c>
      <c r="D57" s="76">
        <v>1.59</v>
      </c>
      <c r="E57" s="76">
        <v>3.12</v>
      </c>
      <c r="F57" s="76">
        <v>1.02</v>
      </c>
      <c r="G57" s="76">
        <v>1.35</v>
      </c>
      <c r="H57" s="75">
        <f t="shared" si="8"/>
        <v>7.08</v>
      </c>
    </row>
    <row r="58" spans="2:8" x14ac:dyDescent="0.25">
      <c r="B58" s="88"/>
      <c r="C58" s="77" t="s">
        <v>11</v>
      </c>
      <c r="D58" s="76">
        <v>0.33</v>
      </c>
      <c r="E58" s="76">
        <v>0.57999999999999996</v>
      </c>
      <c r="F58" s="76">
        <v>1.21</v>
      </c>
      <c r="G58" s="76">
        <v>1.1499999999999999</v>
      </c>
      <c r="H58" s="75">
        <f t="shared" si="8"/>
        <v>3.27</v>
      </c>
    </row>
    <row r="59" spans="2:8" x14ac:dyDescent="0.25">
      <c r="B59" s="88"/>
      <c r="C59" s="77" t="s">
        <v>23</v>
      </c>
      <c r="D59" s="76">
        <v>0</v>
      </c>
      <c r="E59" s="76">
        <v>0.78</v>
      </c>
      <c r="F59" s="76">
        <v>0</v>
      </c>
      <c r="G59" s="76">
        <v>0.08</v>
      </c>
      <c r="H59" s="75">
        <f t="shared" si="8"/>
        <v>0.86</v>
      </c>
    </row>
    <row r="60" spans="2:8" x14ac:dyDescent="0.25">
      <c r="C60" s="73" t="s">
        <v>27</v>
      </c>
      <c r="D60" s="74">
        <f>SUM(D44:D59)</f>
        <v>227.35999999999999</v>
      </c>
      <c r="E60" s="74">
        <f>SUM(E44:E59)</f>
        <v>108.5</v>
      </c>
      <c r="F60" s="74">
        <f>SUM(F44:F59)</f>
        <v>84.249999999999986</v>
      </c>
      <c r="G60" s="74">
        <f>SUM(G44:G59)</f>
        <v>77.69</v>
      </c>
      <c r="H60" s="75">
        <f t="shared" si="8"/>
        <v>497.8</v>
      </c>
    </row>
    <row r="61" spans="2:8" x14ac:dyDescent="0.25">
      <c r="C61" s="43" t="s">
        <v>24</v>
      </c>
      <c r="D61" s="27">
        <f>D45+D46</f>
        <v>10.1</v>
      </c>
      <c r="E61" s="27">
        <f>E45+E46</f>
        <v>8.35</v>
      </c>
      <c r="F61" s="27">
        <f>F45+F46</f>
        <v>8.42</v>
      </c>
      <c r="G61" s="27">
        <f>G45+G46</f>
        <v>6.58</v>
      </c>
    </row>
    <row r="62" spans="2:8" x14ac:dyDescent="0.25">
      <c r="C62" s="44" t="s">
        <v>12</v>
      </c>
      <c r="D62" s="27">
        <f>D53+D56+D49+D54+D50+D57+D55+D58+D59+D51+D52</f>
        <v>209.55</v>
      </c>
      <c r="E62" s="27">
        <f>E53+E56+E49+E54+E50+E57+E55+E58+E59+E51+E52</f>
        <v>83.86999999999999</v>
      </c>
      <c r="F62" s="27">
        <f>F53+F56+F49+F54+F50+F57+F55+F58+F59+F51+F52</f>
        <v>69.769999999999982</v>
      </c>
      <c r="G62" s="27">
        <f>G53+G56+G49+G54+G50+G57+G55+G58+G59+G51+G52</f>
        <v>58.959999999999994</v>
      </c>
    </row>
    <row r="67" spans="2:6" x14ac:dyDescent="0.25">
      <c r="B67" t="s">
        <v>60</v>
      </c>
      <c r="C67">
        <v>2019</v>
      </c>
      <c r="D67">
        <v>2020</v>
      </c>
      <c r="E67">
        <v>2021</v>
      </c>
      <c r="F67">
        <v>2022</v>
      </c>
    </row>
    <row r="68" spans="2:6" x14ac:dyDescent="0.25">
      <c r="B68" s="37" t="s">
        <v>20</v>
      </c>
      <c r="C68" s="1">
        <v>2.2799999999999998</v>
      </c>
      <c r="D68" s="1">
        <v>13.76</v>
      </c>
      <c r="E68" s="1">
        <v>3.7</v>
      </c>
      <c r="F68" s="1">
        <v>10.85</v>
      </c>
    </row>
    <row r="69" spans="2:6" x14ac:dyDescent="0.25">
      <c r="B69" s="77" t="s">
        <v>3</v>
      </c>
      <c r="C69" s="76">
        <v>20.65</v>
      </c>
      <c r="D69" s="76">
        <v>14.75</v>
      </c>
      <c r="E69" s="76">
        <v>11.47</v>
      </c>
      <c r="F69" s="76">
        <v>9</v>
      </c>
    </row>
    <row r="70" spans="2:6" x14ac:dyDescent="0.25">
      <c r="B70" s="77" t="s">
        <v>62</v>
      </c>
      <c r="C70" s="76">
        <v>125.19</v>
      </c>
      <c r="D70" s="76">
        <v>18.78</v>
      </c>
      <c r="E70" s="76">
        <v>2</v>
      </c>
      <c r="F70" s="76">
        <v>3.61</v>
      </c>
    </row>
    <row r="71" spans="2:6" x14ac:dyDescent="0.25">
      <c r="B71" s="77" t="s">
        <v>29</v>
      </c>
      <c r="C71" s="76">
        <v>0</v>
      </c>
      <c r="D71" s="76">
        <v>2.82</v>
      </c>
      <c r="E71" s="76">
        <v>0</v>
      </c>
      <c r="F71" s="76">
        <v>0</v>
      </c>
    </row>
    <row r="72" spans="2:6" x14ac:dyDescent="0.25">
      <c r="B72" s="77" t="s">
        <v>1</v>
      </c>
      <c r="C72" s="76">
        <v>56.32</v>
      </c>
      <c r="D72" s="76">
        <v>42.07</v>
      </c>
      <c r="E72" s="76">
        <v>50.4</v>
      </c>
      <c r="F72" s="76">
        <v>41.61</v>
      </c>
    </row>
    <row r="73" spans="2:6" x14ac:dyDescent="0.25">
      <c r="B73" s="77" t="s">
        <v>6</v>
      </c>
      <c r="C73" s="76">
        <v>0.84</v>
      </c>
      <c r="D73" s="76">
        <v>0.97</v>
      </c>
      <c r="E73" s="76">
        <v>3.48</v>
      </c>
      <c r="F73" s="76">
        <v>2.16</v>
      </c>
    </row>
    <row r="74" spans="2:6" x14ac:dyDescent="0.25">
      <c r="B74" s="77" t="s">
        <v>9</v>
      </c>
      <c r="C74" s="76">
        <v>4.63</v>
      </c>
      <c r="D74" s="76">
        <v>0</v>
      </c>
      <c r="E74" s="76">
        <v>0.19</v>
      </c>
      <c r="F74" s="76">
        <v>0</v>
      </c>
    </row>
    <row r="75" spans="2:6" x14ac:dyDescent="0.25">
      <c r="B75" s="77" t="s">
        <v>8</v>
      </c>
      <c r="C75" s="76">
        <v>1.59</v>
      </c>
      <c r="D75" s="76">
        <v>3.12</v>
      </c>
      <c r="E75" s="76">
        <v>1.02</v>
      </c>
      <c r="F75" s="76">
        <v>1.35</v>
      </c>
    </row>
    <row r="76" spans="2:6" x14ac:dyDescent="0.25">
      <c r="B76" s="77" t="s">
        <v>11</v>
      </c>
      <c r="C76" s="76">
        <v>0.33</v>
      </c>
      <c r="D76" s="76">
        <v>0.57999999999999996</v>
      </c>
      <c r="E76" s="76">
        <v>1.21</v>
      </c>
      <c r="F76" s="76">
        <v>1.1499999999999999</v>
      </c>
    </row>
    <row r="77" spans="2:6" x14ac:dyDescent="0.25">
      <c r="B77" s="77" t="s">
        <v>23</v>
      </c>
      <c r="C77" s="76">
        <v>0</v>
      </c>
      <c r="D77" s="76">
        <v>0.78</v>
      </c>
      <c r="E77" s="76">
        <v>0</v>
      </c>
      <c r="F77" s="76">
        <v>0.08</v>
      </c>
    </row>
  </sheetData>
  <mergeCells count="4">
    <mergeCell ref="D5:G5"/>
    <mergeCell ref="D41:G41"/>
    <mergeCell ref="B45:B46"/>
    <mergeCell ref="B49:B5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topLeftCell="A61" zoomScaleNormal="100" workbookViewId="0">
      <selection activeCell="L79" sqref="L79"/>
    </sheetView>
  </sheetViews>
  <sheetFormatPr baseColWidth="10" defaultRowHeight="15" x14ac:dyDescent="0.25"/>
  <cols>
    <col min="1" max="1" width="17.28515625" bestFit="1" customWidth="1"/>
    <col min="2" max="2" width="33" customWidth="1"/>
    <col min="3" max="3" width="19.85546875" bestFit="1" customWidth="1"/>
    <col min="4" max="9" width="10.7109375" customWidth="1"/>
    <col min="10" max="11" width="5.7109375" customWidth="1"/>
    <col min="12" max="12" width="17.5703125" bestFit="1" customWidth="1"/>
  </cols>
  <sheetData>
    <row r="1" spans="1:11" ht="26.25" x14ac:dyDescent="0.25">
      <c r="A1" s="49" t="s">
        <v>31</v>
      </c>
      <c r="B1" s="65" t="s">
        <v>35</v>
      </c>
    </row>
    <row r="3" spans="1:11" ht="30" customHeight="1" x14ac:dyDescent="0.25">
      <c r="A3" s="67" t="s">
        <v>50</v>
      </c>
      <c r="B3" s="28" t="s">
        <v>26</v>
      </c>
      <c r="D3" s="22"/>
      <c r="E3" s="22"/>
      <c r="F3" s="22"/>
      <c r="G3" s="22"/>
    </row>
    <row r="4" spans="1:11" ht="15.75" customHeight="1" x14ac:dyDescent="0.25">
      <c r="A4" s="67"/>
      <c r="B4" s="28"/>
      <c r="D4" s="22"/>
      <c r="E4" s="22"/>
      <c r="F4" s="22"/>
      <c r="G4" s="22"/>
    </row>
    <row r="5" spans="1:11" x14ac:dyDescent="0.25">
      <c r="B5" t="s">
        <v>63</v>
      </c>
      <c r="C5" s="22"/>
      <c r="D5" s="84" t="s">
        <v>53</v>
      </c>
      <c r="E5" s="85"/>
      <c r="F5" s="85"/>
      <c r="G5" s="85"/>
    </row>
    <row r="6" spans="1:11" ht="45.75" thickBot="1" x14ac:dyDescent="0.3">
      <c r="B6" s="68" t="s">
        <v>54</v>
      </c>
      <c r="C6" s="69" t="s">
        <v>55</v>
      </c>
      <c r="D6" s="72">
        <v>2019</v>
      </c>
      <c r="E6" s="72">
        <v>2020</v>
      </c>
      <c r="F6" s="72">
        <v>2021</v>
      </c>
      <c r="G6" s="72">
        <v>2022</v>
      </c>
      <c r="H6" s="40" t="s">
        <v>17</v>
      </c>
      <c r="I6" s="40" t="s">
        <v>18</v>
      </c>
      <c r="K6" s="8"/>
    </row>
    <row r="7" spans="1:11" ht="15.75" thickBot="1" x14ac:dyDescent="0.3">
      <c r="B7" s="39" t="s">
        <v>56</v>
      </c>
      <c r="C7" s="6" t="s">
        <v>14</v>
      </c>
      <c r="D7" s="16">
        <f t="shared" ref="D7:G8" si="0">D44</f>
        <v>326.39</v>
      </c>
      <c r="E7" s="16">
        <f t="shared" si="0"/>
        <v>474.25</v>
      </c>
      <c r="F7" s="16">
        <f t="shared" si="0"/>
        <v>285.95</v>
      </c>
      <c r="G7" s="16">
        <f t="shared" si="0"/>
        <v>181.19</v>
      </c>
      <c r="H7" s="41">
        <f t="shared" ref="H7:H13" si="1">AVERAGE(D7:G7)</f>
        <v>316.94499999999999</v>
      </c>
      <c r="I7" s="41">
        <f t="shared" ref="I7:I13" si="2">AVERAGE(D7:H7)</f>
        <v>316.94499999999999</v>
      </c>
      <c r="K7" s="8"/>
    </row>
    <row r="8" spans="1:11" ht="15.75" thickBot="1" x14ac:dyDescent="0.3">
      <c r="B8" s="30" t="s">
        <v>19</v>
      </c>
      <c r="C8" s="6" t="s">
        <v>14</v>
      </c>
      <c r="D8" s="16">
        <f t="shared" si="0"/>
        <v>2.95</v>
      </c>
      <c r="E8" s="16">
        <f t="shared" si="0"/>
        <v>1</v>
      </c>
      <c r="F8" s="16">
        <f t="shared" si="0"/>
        <v>0.16</v>
      </c>
      <c r="G8" s="16">
        <f t="shared" si="0"/>
        <v>0.3</v>
      </c>
      <c r="H8" s="41">
        <f t="shared" si="1"/>
        <v>1.1025</v>
      </c>
      <c r="I8" s="41">
        <f t="shared" si="2"/>
        <v>1.1025</v>
      </c>
      <c r="K8" s="8"/>
    </row>
    <row r="9" spans="1:11" ht="15.75" thickBot="1" x14ac:dyDescent="0.3">
      <c r="B9" s="32" t="s">
        <v>5</v>
      </c>
      <c r="C9" s="6" t="s">
        <v>14</v>
      </c>
      <c r="D9" s="16">
        <f>D62</f>
        <v>3.2</v>
      </c>
      <c r="E9" s="16">
        <f>E62</f>
        <v>1.74</v>
      </c>
      <c r="F9" s="16">
        <f>F62</f>
        <v>2.15</v>
      </c>
      <c r="G9" s="16">
        <f>G62</f>
        <v>2.1999999999999997</v>
      </c>
      <c r="H9" s="41">
        <f t="shared" si="1"/>
        <v>2.3224999999999998</v>
      </c>
      <c r="I9" s="41">
        <f t="shared" si="2"/>
        <v>2.3224999999999998</v>
      </c>
      <c r="K9" s="8"/>
    </row>
    <row r="10" spans="1:11" ht="15.75" thickBot="1" x14ac:dyDescent="0.3">
      <c r="B10" s="37" t="s">
        <v>20</v>
      </c>
      <c r="C10" s="6" t="s">
        <v>14</v>
      </c>
      <c r="D10" s="16">
        <f t="shared" ref="D10:G11" si="3">D48</f>
        <v>83.89</v>
      </c>
      <c r="E10" s="16">
        <f t="shared" si="3"/>
        <v>102.26</v>
      </c>
      <c r="F10" s="16">
        <f t="shared" si="3"/>
        <v>150.30000000000001</v>
      </c>
      <c r="G10" s="16">
        <f t="shared" si="3"/>
        <v>195</v>
      </c>
      <c r="H10" s="41">
        <f t="shared" si="1"/>
        <v>132.86250000000001</v>
      </c>
      <c r="I10" s="41">
        <f t="shared" si="2"/>
        <v>132.86250000000001</v>
      </c>
      <c r="K10" s="8"/>
    </row>
    <row r="11" spans="1:11" ht="15.75" thickBot="1" x14ac:dyDescent="0.3">
      <c r="B11" s="35" t="s">
        <v>4</v>
      </c>
      <c r="C11" s="6" t="s">
        <v>14</v>
      </c>
      <c r="D11" s="9">
        <f t="shared" si="3"/>
        <v>46.03</v>
      </c>
      <c r="E11" s="9">
        <f t="shared" si="3"/>
        <v>14.89</v>
      </c>
      <c r="F11" s="9">
        <f t="shared" si="3"/>
        <v>19.420000000000002</v>
      </c>
      <c r="G11" s="9">
        <f t="shared" si="3"/>
        <v>14.37</v>
      </c>
      <c r="H11" s="41">
        <f t="shared" si="1"/>
        <v>23.677500000000002</v>
      </c>
      <c r="I11" s="41">
        <f t="shared" si="2"/>
        <v>23.677500000000002</v>
      </c>
      <c r="K11" s="8"/>
    </row>
    <row r="12" spans="1:11" ht="15.75" thickBot="1" x14ac:dyDescent="0.3">
      <c r="B12" s="5" t="s">
        <v>21</v>
      </c>
      <c r="C12" s="6" t="s">
        <v>14</v>
      </c>
      <c r="D12" s="16">
        <f>D63</f>
        <v>5.0599999999999996</v>
      </c>
      <c r="E12" s="16">
        <f>E63</f>
        <v>3.0000000000000004</v>
      </c>
      <c r="F12" s="16">
        <f>F63</f>
        <v>37.11</v>
      </c>
      <c r="G12" s="16">
        <f>G63</f>
        <v>12.379999999999997</v>
      </c>
      <c r="H12" s="41">
        <f t="shared" si="1"/>
        <v>14.387499999999999</v>
      </c>
      <c r="I12" s="41">
        <f t="shared" si="2"/>
        <v>14.387499999999999</v>
      </c>
      <c r="K12" s="8"/>
    </row>
    <row r="13" spans="1:11" ht="15.75" thickBot="1" x14ac:dyDescent="0.3">
      <c r="B13" s="7" t="s">
        <v>28</v>
      </c>
      <c r="C13" s="6" t="s">
        <v>14</v>
      </c>
      <c r="D13" s="16">
        <f>SUM(D7:D12)</f>
        <v>467.51999999999992</v>
      </c>
      <c r="E13" s="16">
        <f t="shared" ref="E13:G13" si="4">SUM(E7:E12)</f>
        <v>597.14</v>
      </c>
      <c r="F13" s="16">
        <f t="shared" si="4"/>
        <v>495.09000000000003</v>
      </c>
      <c r="G13" s="16">
        <f t="shared" si="4"/>
        <v>405.44</v>
      </c>
      <c r="H13" s="41">
        <f t="shared" si="1"/>
        <v>491.29750000000001</v>
      </c>
      <c r="I13" s="41">
        <f t="shared" si="2"/>
        <v>491.29750000000001</v>
      </c>
      <c r="K13" s="8"/>
    </row>
    <row r="14" spans="1:11" ht="15.75" thickBot="1" x14ac:dyDescent="0.3">
      <c r="D14" s="18"/>
      <c r="E14" s="18"/>
      <c r="F14" s="18"/>
      <c r="G14" s="18"/>
      <c r="K14" s="8"/>
    </row>
    <row r="15" spans="1:11" ht="15.75" thickBot="1" x14ac:dyDescent="0.3">
      <c r="K15" s="8"/>
    </row>
    <row r="16" spans="1:11" ht="15.75" thickBot="1" x14ac:dyDescent="0.3">
      <c r="K16" s="8"/>
    </row>
    <row r="17" spans="2:22" ht="15.75" thickBot="1" x14ac:dyDescent="0.3">
      <c r="K17" s="8"/>
    </row>
    <row r="18" spans="2:22" ht="15.75" thickBot="1" x14ac:dyDescent="0.3">
      <c r="K18" s="8"/>
    </row>
    <row r="24" spans="2:22" ht="15.75" thickBot="1" x14ac:dyDescent="0.3">
      <c r="R24" s="8"/>
      <c r="S24" s="48"/>
      <c r="T24" s="48"/>
      <c r="U24" s="48"/>
      <c r="V24" s="48"/>
    </row>
    <row r="25" spans="2:22" ht="15.75" thickBot="1" x14ac:dyDescent="0.3">
      <c r="R25" s="8"/>
      <c r="S25" s="47"/>
      <c r="T25" s="47"/>
      <c r="U25" s="48"/>
      <c r="V25" s="48"/>
    </row>
    <row r="26" spans="2:22" x14ac:dyDescent="0.25">
      <c r="C26" s="1">
        <v>2019</v>
      </c>
      <c r="D26" s="1">
        <v>2020</v>
      </c>
      <c r="E26" s="1">
        <v>2021</v>
      </c>
      <c r="F26" s="1">
        <v>2022</v>
      </c>
      <c r="M26" s="18"/>
      <c r="N26" s="18"/>
      <c r="O26" s="18"/>
      <c r="P26" s="18"/>
    </row>
    <row r="27" spans="2:22" x14ac:dyDescent="0.25">
      <c r="B27" s="42" t="s">
        <v>56</v>
      </c>
      <c r="C27" s="46">
        <f>D7</f>
        <v>326.39</v>
      </c>
      <c r="D27" s="46">
        <f t="shared" ref="D27:F27" si="5">E7</f>
        <v>474.25</v>
      </c>
      <c r="E27" s="46">
        <f t="shared" si="5"/>
        <v>285.95</v>
      </c>
      <c r="F27" s="46">
        <f t="shared" si="5"/>
        <v>181.19</v>
      </c>
    </row>
    <row r="28" spans="2:22" x14ac:dyDescent="0.25">
      <c r="B28" s="42" t="s">
        <v>19</v>
      </c>
      <c r="C28" s="46">
        <f t="shared" ref="C28:F32" si="6">D8</f>
        <v>2.95</v>
      </c>
      <c r="D28" s="46">
        <f t="shared" si="6"/>
        <v>1</v>
      </c>
      <c r="E28" s="46">
        <f t="shared" si="6"/>
        <v>0.16</v>
      </c>
      <c r="F28" s="46">
        <f t="shared" si="6"/>
        <v>0.3</v>
      </c>
    </row>
    <row r="29" spans="2:22" x14ac:dyDescent="0.25">
      <c r="B29" s="42" t="s">
        <v>5</v>
      </c>
      <c r="C29" s="46">
        <f t="shared" si="6"/>
        <v>3.2</v>
      </c>
      <c r="D29" s="46">
        <f t="shared" si="6"/>
        <v>1.74</v>
      </c>
      <c r="E29" s="46">
        <f t="shared" si="6"/>
        <v>2.15</v>
      </c>
      <c r="F29" s="46">
        <f t="shared" si="6"/>
        <v>2.1999999999999997</v>
      </c>
    </row>
    <row r="30" spans="2:22" x14ac:dyDescent="0.25">
      <c r="B30" s="42" t="s">
        <v>20</v>
      </c>
      <c r="C30" s="46">
        <f t="shared" si="6"/>
        <v>83.89</v>
      </c>
      <c r="D30" s="46">
        <f t="shared" si="6"/>
        <v>102.26</v>
      </c>
      <c r="E30" s="46">
        <f t="shared" si="6"/>
        <v>150.30000000000001</v>
      </c>
      <c r="F30" s="46">
        <f t="shared" si="6"/>
        <v>195</v>
      </c>
    </row>
    <row r="31" spans="2:22" x14ac:dyDescent="0.25">
      <c r="B31" s="42" t="s">
        <v>4</v>
      </c>
      <c r="C31" s="46">
        <f t="shared" si="6"/>
        <v>46.03</v>
      </c>
      <c r="D31" s="46">
        <f t="shared" si="6"/>
        <v>14.89</v>
      </c>
      <c r="E31" s="46">
        <f t="shared" si="6"/>
        <v>19.420000000000002</v>
      </c>
      <c r="F31" s="46">
        <f t="shared" si="6"/>
        <v>14.37</v>
      </c>
    </row>
    <row r="32" spans="2:22" x14ac:dyDescent="0.25">
      <c r="B32" s="42" t="s">
        <v>64</v>
      </c>
      <c r="C32" s="46">
        <f t="shared" si="6"/>
        <v>5.0599999999999996</v>
      </c>
      <c r="D32" s="46">
        <f t="shared" si="6"/>
        <v>3.0000000000000004</v>
      </c>
      <c r="E32" s="46">
        <f t="shared" si="6"/>
        <v>37.11</v>
      </c>
      <c r="F32" s="46">
        <f t="shared" si="6"/>
        <v>12.379999999999997</v>
      </c>
    </row>
    <row r="39" spans="1:8" ht="15.75" x14ac:dyDescent="0.25">
      <c r="A39" s="67" t="s">
        <v>57</v>
      </c>
      <c r="B39" s="28" t="s">
        <v>65</v>
      </c>
    </row>
    <row r="42" spans="1:8" x14ac:dyDescent="0.25">
      <c r="D42" s="86" t="s">
        <v>59</v>
      </c>
      <c r="E42" s="86"/>
      <c r="F42" s="86"/>
      <c r="G42" s="86"/>
    </row>
    <row r="43" spans="1:8" x14ac:dyDescent="0.25">
      <c r="D43" s="70">
        <v>2019</v>
      </c>
      <c r="E43" s="70">
        <v>2020</v>
      </c>
      <c r="F43" s="70">
        <v>2021</v>
      </c>
      <c r="G43" s="70">
        <v>2022</v>
      </c>
      <c r="H43" s="71" t="s">
        <v>27</v>
      </c>
    </row>
    <row r="44" spans="1:8" x14ac:dyDescent="0.25">
      <c r="B44" s="39" t="s">
        <v>56</v>
      </c>
      <c r="C44" s="38" t="s">
        <v>25</v>
      </c>
      <c r="D44" s="25">
        <v>326.39</v>
      </c>
      <c r="E44" s="25">
        <v>474.25</v>
      </c>
      <c r="F44" s="25">
        <v>285.95</v>
      </c>
      <c r="G44" s="25">
        <v>181.19</v>
      </c>
      <c r="H44" s="75">
        <f>SUM(D44:G44)</f>
        <v>1267.78</v>
      </c>
    </row>
    <row r="45" spans="1:8" x14ac:dyDescent="0.25">
      <c r="B45" s="30" t="s">
        <v>19</v>
      </c>
      <c r="C45" s="29" t="s">
        <v>0</v>
      </c>
      <c r="D45" s="25">
        <v>2.95</v>
      </c>
      <c r="E45" s="25">
        <v>1</v>
      </c>
      <c r="F45" s="25">
        <v>0.16</v>
      </c>
      <c r="G45" s="25">
        <v>0.3</v>
      </c>
      <c r="H45" s="75">
        <f t="shared" ref="H45:H61" si="7">SUM(D45:G45)</f>
        <v>4.41</v>
      </c>
    </row>
    <row r="46" spans="1:8" x14ac:dyDescent="0.25">
      <c r="B46" s="87" t="s">
        <v>5</v>
      </c>
      <c r="C46" s="31" t="s">
        <v>5</v>
      </c>
      <c r="D46" s="25">
        <v>3.2</v>
      </c>
      <c r="E46" s="25">
        <v>1.74</v>
      </c>
      <c r="F46" s="25">
        <v>2.15</v>
      </c>
      <c r="G46" s="25">
        <v>2.09</v>
      </c>
      <c r="H46" s="75">
        <f t="shared" si="7"/>
        <v>9.18</v>
      </c>
    </row>
    <row r="47" spans="1:8" x14ac:dyDescent="0.25">
      <c r="B47" s="88"/>
      <c r="C47" s="31" t="s">
        <v>7</v>
      </c>
      <c r="D47" s="25">
        <v>0</v>
      </c>
      <c r="E47" s="25">
        <v>0</v>
      </c>
      <c r="F47" s="25">
        <v>0</v>
      </c>
      <c r="G47" s="25">
        <v>0.11</v>
      </c>
      <c r="H47" s="75">
        <f t="shared" si="7"/>
        <v>0.11</v>
      </c>
    </row>
    <row r="48" spans="1:8" x14ac:dyDescent="0.25">
      <c r="B48" s="37" t="s">
        <v>20</v>
      </c>
      <c r="C48" s="36" t="s">
        <v>10</v>
      </c>
      <c r="D48" s="25">
        <v>83.89</v>
      </c>
      <c r="E48" s="25">
        <v>102.26</v>
      </c>
      <c r="F48" s="25">
        <v>150.30000000000001</v>
      </c>
      <c r="G48" s="25">
        <v>195</v>
      </c>
      <c r="H48" s="75">
        <f t="shared" si="7"/>
        <v>531.45000000000005</v>
      </c>
    </row>
    <row r="49" spans="2:8" x14ac:dyDescent="0.25">
      <c r="B49" s="35" t="s">
        <v>4</v>
      </c>
      <c r="C49" s="34" t="s">
        <v>4</v>
      </c>
      <c r="D49" s="25">
        <v>46.03</v>
      </c>
      <c r="E49" s="25">
        <v>14.89</v>
      </c>
      <c r="F49" s="25">
        <v>19.420000000000002</v>
      </c>
      <c r="G49" s="25">
        <v>14.37</v>
      </c>
      <c r="H49" s="75">
        <f t="shared" si="7"/>
        <v>94.710000000000008</v>
      </c>
    </row>
    <row r="50" spans="2:8" x14ac:dyDescent="0.25">
      <c r="B50" s="89" t="s">
        <v>64</v>
      </c>
      <c r="C50" s="24" t="s">
        <v>3</v>
      </c>
      <c r="D50" s="25">
        <v>0.31</v>
      </c>
      <c r="E50" s="25">
        <v>0.17</v>
      </c>
      <c r="F50" s="25">
        <v>1.37</v>
      </c>
      <c r="G50" s="25">
        <v>0.37</v>
      </c>
      <c r="H50" s="75">
        <f t="shared" si="7"/>
        <v>2.2200000000000002</v>
      </c>
    </row>
    <row r="51" spans="2:8" x14ac:dyDescent="0.25">
      <c r="B51" s="88"/>
      <c r="C51" s="24" t="s">
        <v>62</v>
      </c>
      <c r="D51" s="25">
        <v>0.28000000000000003</v>
      </c>
      <c r="E51" s="25">
        <v>0.8</v>
      </c>
      <c r="F51" s="25">
        <v>20.170000000000002</v>
      </c>
      <c r="G51" s="25">
        <v>2.16</v>
      </c>
      <c r="H51" s="75">
        <f t="shared" si="7"/>
        <v>23.41</v>
      </c>
    </row>
    <row r="52" spans="2:8" x14ac:dyDescent="0.25">
      <c r="B52" s="88"/>
      <c r="C52" s="24" t="s">
        <v>29</v>
      </c>
      <c r="D52" s="25">
        <v>0</v>
      </c>
      <c r="E52" s="25">
        <v>0</v>
      </c>
      <c r="F52" s="25">
        <v>0.41</v>
      </c>
      <c r="G52" s="25">
        <v>0</v>
      </c>
      <c r="H52" s="75">
        <f t="shared" si="7"/>
        <v>0.41</v>
      </c>
    </row>
    <row r="53" spans="2:8" x14ac:dyDescent="0.25">
      <c r="B53" s="88"/>
      <c r="C53" s="78" t="s">
        <v>30</v>
      </c>
      <c r="D53" s="79">
        <v>0</v>
      </c>
      <c r="E53" s="79">
        <v>0</v>
      </c>
      <c r="F53" s="79">
        <v>0</v>
      </c>
      <c r="G53" s="79">
        <v>0</v>
      </c>
      <c r="H53" s="75">
        <f t="shared" si="7"/>
        <v>0</v>
      </c>
    </row>
    <row r="54" spans="2:8" x14ac:dyDescent="0.25">
      <c r="B54" s="88"/>
      <c r="C54" s="24" t="s">
        <v>1</v>
      </c>
      <c r="D54" s="25">
        <v>4.3099999999999996</v>
      </c>
      <c r="E54" s="25">
        <v>1.73</v>
      </c>
      <c r="F54" s="25">
        <v>12.9</v>
      </c>
      <c r="G54" s="25">
        <v>9.61</v>
      </c>
      <c r="H54" s="75">
        <f t="shared" si="7"/>
        <v>28.549999999999997</v>
      </c>
    </row>
    <row r="55" spans="2:8" x14ac:dyDescent="0.25">
      <c r="B55" s="88"/>
      <c r="C55" s="24" t="s">
        <v>6</v>
      </c>
      <c r="D55" s="25">
        <v>0.05</v>
      </c>
      <c r="E55" s="25">
        <v>0.08</v>
      </c>
      <c r="F55" s="25">
        <v>0.4</v>
      </c>
      <c r="G55" s="25">
        <v>0.03</v>
      </c>
      <c r="H55" s="75">
        <f t="shared" si="7"/>
        <v>0.56000000000000005</v>
      </c>
    </row>
    <row r="56" spans="2:8" x14ac:dyDescent="0.25">
      <c r="B56" s="88"/>
      <c r="C56" s="24" t="s">
        <v>9</v>
      </c>
      <c r="D56" s="25">
        <v>0</v>
      </c>
      <c r="E56" s="25">
        <v>0</v>
      </c>
      <c r="F56" s="25">
        <v>0.03</v>
      </c>
      <c r="G56" s="25">
        <v>0</v>
      </c>
      <c r="H56" s="75">
        <f t="shared" si="7"/>
        <v>0.03</v>
      </c>
    </row>
    <row r="57" spans="2:8" x14ac:dyDescent="0.25">
      <c r="B57" s="88"/>
      <c r="C57" s="24" t="s">
        <v>2</v>
      </c>
      <c r="D57" s="25">
        <v>0</v>
      </c>
      <c r="E57" s="25">
        <v>0</v>
      </c>
      <c r="F57" s="25">
        <v>0</v>
      </c>
      <c r="G57" s="25">
        <v>0</v>
      </c>
      <c r="H57" s="75">
        <f t="shared" si="7"/>
        <v>0</v>
      </c>
    </row>
    <row r="58" spans="2:8" x14ac:dyDescent="0.25">
      <c r="B58" s="88"/>
      <c r="C58" s="24" t="s">
        <v>8</v>
      </c>
      <c r="D58" s="25">
        <v>7.0000000000000007E-2</v>
      </c>
      <c r="E58" s="25">
        <v>0.22</v>
      </c>
      <c r="F58" s="25">
        <v>0.1</v>
      </c>
      <c r="G58" s="25">
        <v>7.0000000000000007E-2</v>
      </c>
      <c r="H58" s="75">
        <f t="shared" si="7"/>
        <v>0.46</v>
      </c>
    </row>
    <row r="59" spans="2:8" x14ac:dyDescent="0.25">
      <c r="B59" s="88"/>
      <c r="C59" s="24" t="s">
        <v>11</v>
      </c>
      <c r="D59" s="25">
        <v>0</v>
      </c>
      <c r="E59" s="25">
        <v>0</v>
      </c>
      <c r="F59" s="25">
        <v>1.73</v>
      </c>
      <c r="G59" s="25">
        <v>0.12</v>
      </c>
      <c r="H59" s="75">
        <f t="shared" si="7"/>
        <v>1.85</v>
      </c>
    </row>
    <row r="60" spans="2:8" x14ac:dyDescent="0.25">
      <c r="B60" s="88"/>
      <c r="C60" s="24" t="s">
        <v>23</v>
      </c>
      <c r="D60" s="25">
        <v>0.04</v>
      </c>
      <c r="E60" s="25">
        <v>0</v>
      </c>
      <c r="F60" s="25">
        <v>0</v>
      </c>
      <c r="G60" s="25">
        <v>0.02</v>
      </c>
      <c r="H60" s="75">
        <f t="shared" si="7"/>
        <v>0.06</v>
      </c>
    </row>
    <row r="61" spans="2:8" x14ac:dyDescent="0.25">
      <c r="C61" s="73" t="s">
        <v>27</v>
      </c>
      <c r="D61" s="74">
        <f>SUM(D45:D60)</f>
        <v>141.13</v>
      </c>
      <c r="E61" s="74">
        <f>SUM(E45:E60)</f>
        <v>122.89</v>
      </c>
      <c r="F61" s="74">
        <f>SUM(F45:F60)</f>
        <v>209.14000000000004</v>
      </c>
      <c r="G61" s="74">
        <f>SUM(G45:G60)</f>
        <v>224.25</v>
      </c>
      <c r="H61" s="75">
        <f t="shared" si="7"/>
        <v>697.41000000000008</v>
      </c>
    </row>
    <row r="62" spans="2:8" x14ac:dyDescent="0.25">
      <c r="C62" s="33" t="s">
        <v>24</v>
      </c>
      <c r="D62" s="27">
        <f>D46+D47</f>
        <v>3.2</v>
      </c>
      <c r="E62" s="27">
        <f>E46+E47</f>
        <v>1.74</v>
      </c>
      <c r="F62" s="27">
        <f>F46+F47</f>
        <v>2.15</v>
      </c>
      <c r="G62" s="27">
        <f>G46+G47</f>
        <v>2.1999999999999997</v>
      </c>
    </row>
    <row r="63" spans="2:8" x14ac:dyDescent="0.25">
      <c r="C63" s="26" t="s">
        <v>12</v>
      </c>
      <c r="D63" s="27">
        <f>D54+D50+D55+D51+D58+D56+D59+D52+D57+D60</f>
        <v>5.0599999999999996</v>
      </c>
      <c r="E63" s="27">
        <f>E54+E50+E55+E51+E58+E56+E59+E52+E57+E60</f>
        <v>3.0000000000000004</v>
      </c>
      <c r="F63" s="27">
        <f>F54+F50+F55+F51+F58+F56+F59+F52+F57+F60</f>
        <v>37.11</v>
      </c>
      <c r="G63" s="27">
        <f>G54+G50+G55+G51+G58+G56+G59+G52+G57+G60</f>
        <v>12.379999999999997</v>
      </c>
    </row>
    <row r="69" spans="2:3" x14ac:dyDescent="0.25">
      <c r="C69" t="s">
        <v>67</v>
      </c>
    </row>
    <row r="70" spans="2:3" x14ac:dyDescent="0.25">
      <c r="B70" s="39" t="s">
        <v>56</v>
      </c>
      <c r="C70">
        <v>1267.78</v>
      </c>
    </row>
    <row r="71" spans="2:3" x14ac:dyDescent="0.25">
      <c r="B71" s="30" t="s">
        <v>19</v>
      </c>
      <c r="C71">
        <v>4.41</v>
      </c>
    </row>
    <row r="72" spans="2:3" x14ac:dyDescent="0.25">
      <c r="B72" t="s">
        <v>5</v>
      </c>
      <c r="C72">
        <v>9.2899999999999991</v>
      </c>
    </row>
    <row r="73" spans="2:3" x14ac:dyDescent="0.25">
      <c r="B73" s="37" t="s">
        <v>66</v>
      </c>
      <c r="C73">
        <v>531.45000000000005</v>
      </c>
    </row>
    <row r="74" spans="2:3" x14ac:dyDescent="0.25">
      <c r="B74" s="35" t="s">
        <v>4</v>
      </c>
      <c r="C74">
        <v>94.710000000000008</v>
      </c>
    </row>
    <row r="75" spans="2:3" x14ac:dyDescent="0.25">
      <c r="B75" t="s">
        <v>64</v>
      </c>
      <c r="C75">
        <v>57.55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D068</vt:lpstr>
      <vt:lpstr>PP 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2024-07-10T06:50:39Z</dcterms:modified>
</cp:coreProperties>
</file>